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28680" yWindow="65416" windowWidth="29040" windowHeight="16440" activeTab="0"/>
  </bookViews>
  <sheets>
    <sheet name="Attchment B - Budget Template" sheetId="1" r:id="rId1"/>
    <sheet name="Attchment B1 - HR Cost Schedule" sheetId="2" r:id="rId2"/>
  </sheets>
  <externalReferences>
    <externalReference r:id="rId5"/>
  </externalReferences>
  <definedNames>
    <definedName name="_xlnm.Print_Area" localSheetId="0">'Attchment B - Budget Template'!$A$1:$L$98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<sst xmlns="http://schemas.openxmlformats.org/spreadsheetml/2006/main" count="300" uniqueCount="204">
  <si>
    <t xml:space="preserve">ATTACHMENT B - BUDGET </t>
  </si>
  <si>
    <t xml:space="preserve">FOR INTERNAL NI USE ONLY </t>
  </si>
  <si>
    <t>Agreement Title</t>
  </si>
  <si>
    <t>Contract currency</t>
  </si>
  <si>
    <t xml:space="preserve">Ex-Rate </t>
  </si>
  <si>
    <t xml:space="preserve">GL Codes </t>
  </si>
  <si>
    <t>Advances</t>
  </si>
  <si>
    <t>1st Adv</t>
  </si>
  <si>
    <t>2nd Adv</t>
  </si>
  <si>
    <t>3rd Adv</t>
  </si>
  <si>
    <t>4th Adv</t>
  </si>
  <si>
    <t>Final Adv</t>
  </si>
  <si>
    <t>Ref.No</t>
  </si>
  <si>
    <t>Approved Budget Items</t>
  </si>
  <si>
    <t>Unit Description</t>
  </si>
  <si>
    <t>Unit Qty</t>
  </si>
  <si>
    <t>Q1</t>
  </si>
  <si>
    <t>Q2</t>
  </si>
  <si>
    <t>Q3</t>
  </si>
  <si>
    <t>Q4</t>
  </si>
  <si>
    <t>Budget Implementation Notes</t>
  </si>
  <si>
    <t>Total Budget CAD</t>
  </si>
  <si>
    <t>Total Budget Donor Currency</t>
  </si>
  <si>
    <t>Apr -Jun</t>
  </si>
  <si>
    <t>Jul-Sep</t>
  </si>
  <si>
    <t>Oct-Dec</t>
  </si>
  <si>
    <t>Jan-Mar</t>
  </si>
  <si>
    <t xml:space="preserve">PROGRAM EXPENSES </t>
  </si>
  <si>
    <t xml:space="preserve">Human Resource Costs </t>
  </si>
  <si>
    <t>Fee</t>
  </si>
  <si>
    <t>Persons</t>
  </si>
  <si>
    <t xml:space="preserve">Travel Cost </t>
  </si>
  <si>
    <t xml:space="preserve">Admin Cost </t>
  </si>
  <si>
    <t xml:space="preserve">Activity/Training Cost </t>
  </si>
  <si>
    <t>2.1.1</t>
  </si>
  <si>
    <t xml:space="preserve">Venue Cost </t>
  </si>
  <si>
    <t>Lumsum</t>
  </si>
  <si>
    <t>2.1.2</t>
  </si>
  <si>
    <t xml:space="preserve">Perdiem Cost </t>
  </si>
  <si>
    <t>Person-Days</t>
  </si>
  <si>
    <t>2.1.3</t>
  </si>
  <si>
    <t>2.1.4</t>
  </si>
  <si>
    <t>2.1.5</t>
  </si>
  <si>
    <t xml:space="preserve">Facilitation Cost </t>
  </si>
  <si>
    <t>2.1.6</t>
  </si>
  <si>
    <t>Other Costs &amp; Supplies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</si>
  <si>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</si>
  <si>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</si>
  <si>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</si>
  <si>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</si>
  <si>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</si>
  <si>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</si>
  <si>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</si>
  <si>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</si>
  <si>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</si>
  <si>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</si>
  <si>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</si>
  <si>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</si>
  <si>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S.No</t>
  </si>
  <si>
    <t>Names</t>
  </si>
  <si>
    <t>Base Station</t>
  </si>
  <si>
    <t>Period</t>
  </si>
  <si>
    <t>Current Salary Structure</t>
  </si>
  <si>
    <t xml:space="preserve">Travel and Admin Cost </t>
  </si>
  <si>
    <t xml:space="preserve"> Grand TOTAL</t>
  </si>
  <si>
    <t>Days</t>
  </si>
  <si>
    <t xml:space="preserve">Rate </t>
  </si>
  <si>
    <t>Total</t>
  </si>
  <si>
    <t>Months</t>
  </si>
  <si>
    <t>Type of Travel</t>
  </si>
  <si>
    <t>Rate</t>
  </si>
  <si>
    <r>
      <t>Admin</t>
    </r>
    <r>
      <rPr>
        <sz val="9.5"/>
        <color rgb="FF000000"/>
        <rFont val="Calibri"/>
        <family val="2"/>
      </rPr>
      <t xml:space="preserve"> </t>
    </r>
  </si>
  <si>
    <t>Mon-ths</t>
  </si>
  <si>
    <t>Travel Cost</t>
  </si>
  <si>
    <t>Cost</t>
  </si>
  <si>
    <t>(Travel + Admin Cost)</t>
  </si>
  <si>
    <t>Total:</t>
  </si>
  <si>
    <t>flight cost</t>
  </si>
  <si>
    <t>cost for stationaries for event</t>
  </si>
  <si>
    <t>cost for perdiem for state participants for 3 nights</t>
  </si>
  <si>
    <t>2.2.7</t>
  </si>
  <si>
    <t>Flight cost</t>
  </si>
  <si>
    <t>Media</t>
  </si>
  <si>
    <t>2.4.2</t>
  </si>
  <si>
    <t>2.4.3</t>
  </si>
  <si>
    <t>2.4.4</t>
  </si>
  <si>
    <t>2.4.5</t>
  </si>
  <si>
    <t>2.3.9</t>
  </si>
  <si>
    <t>cost for hiring conference hall for 2 days event</t>
  </si>
  <si>
    <t>cost for hall hire at Abuja for 2 days workshop</t>
  </si>
  <si>
    <t xml:space="preserve">cost for airport shuttle for 36 state level participants @10, 000 per one airport terminal x 4 </t>
  </si>
  <si>
    <t>No of nights/days</t>
  </si>
  <si>
    <t>Food &amp; Beverage Cost (lunch)</t>
  </si>
  <si>
    <t>Beverages (tea break)</t>
  </si>
  <si>
    <t>2.1.7</t>
  </si>
  <si>
    <t>Projector</t>
  </si>
  <si>
    <t>2.1.8</t>
  </si>
  <si>
    <t xml:space="preserve">Writing material </t>
  </si>
  <si>
    <t>persons-Day</t>
  </si>
  <si>
    <t>2.1.9</t>
  </si>
  <si>
    <t>Facilitation Honorarium</t>
  </si>
  <si>
    <t>persons -Day</t>
  </si>
  <si>
    <t xml:space="preserve">Media </t>
  </si>
  <si>
    <t>2.1.10</t>
  </si>
  <si>
    <t>2.1.11</t>
  </si>
  <si>
    <t>Flight ticket (round trip)</t>
  </si>
  <si>
    <t>2.1.12</t>
  </si>
  <si>
    <t xml:space="preserve">flight tickt (round tripfor 36 state participants </t>
  </si>
  <si>
    <t>cost of local transport to the venue of the workshop @5000 per day for 40 participants</t>
  </si>
  <si>
    <t>transport (airport shuttle)</t>
  </si>
  <si>
    <t xml:space="preserve">Local transport </t>
  </si>
  <si>
    <t>cost for perdiem for 36 state level participants for 2 nights to attend workshop in Abuja</t>
  </si>
  <si>
    <t>cost for return flight ticket for 36 state commissioners of health  to attend workshop</t>
  </si>
  <si>
    <t>transportation (airport terminal)</t>
  </si>
  <si>
    <t>cost of airport terminals for 36 participants</t>
  </si>
  <si>
    <t>Local transport</t>
  </si>
  <si>
    <t>cost of local transport for 14 participants to the venue</t>
  </si>
  <si>
    <t>food &amp; Beverage Cost  (tea break)</t>
  </si>
  <si>
    <t>cost of projector for1 day workshop</t>
  </si>
  <si>
    <t>cost for 2 experts to facilitate workshop for 1 day</t>
  </si>
  <si>
    <t>2.2.8</t>
  </si>
  <si>
    <t xml:space="preserve">cost for return flight ticket for 15 state level participants </t>
  </si>
  <si>
    <t>cost for lunch for 60 participants x 2 days</t>
  </si>
  <si>
    <t>cost for perdiem for 15 state participants for 3 nights</t>
  </si>
  <si>
    <t>Food &amp; Beverage Cost (tea break)</t>
  </si>
  <si>
    <t>cost of airport terminals for 15 participants</t>
  </si>
  <si>
    <t>facilitation cost for 2 facilitators at 2 days event</t>
  </si>
  <si>
    <t xml:space="preserve">cost for media for 2days </t>
  </si>
  <si>
    <t>2.4.1.</t>
  </si>
  <si>
    <t>cost for hiring conference hall for 1 day event</t>
  </si>
  <si>
    <t>2.4.6</t>
  </si>
  <si>
    <t>2.4.7</t>
  </si>
  <si>
    <t>media</t>
  </si>
  <si>
    <t>Activity/Training 4 - provide support for capacity building of health workers on optimized MNCHW in semester 2, 2024 at national level (Abuja)</t>
  </si>
  <si>
    <t>cost for perdiem for 36 state level participants for 3 nights@75,000 to attend workshop in Abuja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</si>
  <si>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</si>
  <si>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</si>
  <si>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</si>
  <si>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</si>
  <si>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</si>
  <si>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</si>
  <si>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</si>
  <si>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</si>
  <si>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Media lumsum</t>
  </si>
  <si>
    <t>Cost of luch @9500 for 40 participants</t>
  </si>
  <si>
    <t xml:space="preserve">cost for local transport for 2days </t>
  </si>
  <si>
    <t>Administrative and Financial Support Services for Vitamin A Supplimentation ISG project for Event Management Support (FY 24/25).</t>
  </si>
  <si>
    <t>Cost for hiring hall for one day activty in 2 states</t>
  </si>
  <si>
    <t>Cost of 4 teabreak  for one day trainng in Cross River and Enugu states</t>
  </si>
  <si>
    <t xml:space="preserve"> lumsum</t>
  </si>
  <si>
    <t>cost of projector for 1 day training in Enugu and Cross River states</t>
  </si>
  <si>
    <t>Community dialogue sessions by CHWs on the role of male engagement in supporting women’s access and utilization of nutrition and health services.</t>
  </si>
  <si>
    <t>Cost of local transport to 60 community members@3000 for two days community sessions in two states</t>
  </si>
  <si>
    <t>Cost of local transport for 60 community leaders @3000 for one days community sessions in two states (one day each state)</t>
  </si>
  <si>
    <t>Cost of1 teabreak @4000 for two days (one day each) community sessions in two states</t>
  </si>
  <si>
    <t>Cost of 1 teabreak @4000 for two days (one day each) community sessions in two states</t>
  </si>
  <si>
    <t>Subtotal</t>
  </si>
  <si>
    <t>NGN</t>
  </si>
  <si>
    <t xml:space="preserve">SUB TOTAL PROGRAM EXPENSES </t>
  </si>
  <si>
    <t>TOTAL BUDGET</t>
  </si>
  <si>
    <t>Cost of local transport @10, 000 for one day trainng  for 130 participatants in two states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</si>
  <si>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</si>
  <si>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</si>
  <si>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</si>
  <si>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</si>
  <si>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</si>
  <si>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</si>
  <si>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</si>
  <si>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</si>
  <si>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</si>
  <si>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2.7.0</t>
  </si>
  <si>
    <t>2.7.1</t>
  </si>
  <si>
    <t>cost for 4 teabreak for 85 people at workshop</t>
  </si>
  <si>
    <t>cost of 2lunch @12500 per person for 2 days</t>
  </si>
  <si>
    <t xml:space="preserve">cost of honorarium of 2 facilitators for 2 days </t>
  </si>
  <si>
    <t xml:space="preserve">cost of 3 media house/personel to cover the high level workshop </t>
  </si>
  <si>
    <t>cost of lunch for 50 participants for one day</t>
  </si>
  <si>
    <t xml:space="preserve">cost for local transport for federal/states participants@ 5000 for day </t>
  </si>
  <si>
    <t>Honararium for 2 facilitators for one day event</t>
  </si>
  <si>
    <t>Cost of media for one day event</t>
  </si>
  <si>
    <t xml:space="preserve">Cost of 3 media personel to cover the two days meeting </t>
  </si>
  <si>
    <t>cost of projector @50000 per day for 2 days</t>
  </si>
  <si>
    <t>cost of stationaries for 70 participants</t>
  </si>
  <si>
    <t xml:space="preserve">cost of flight retun tickets @300, 000 per person for 12 state participants </t>
  </si>
  <si>
    <t>cost of airport terminals for 12 participants</t>
  </si>
  <si>
    <t>cost for teabreaks for 1 day (2 tea break)</t>
  </si>
  <si>
    <t>cost for 1 lunch for 55 participants @12500 x 1day</t>
  </si>
  <si>
    <t>cost of 2 teabreak for 55 participants for 1 day workshop</t>
  </si>
  <si>
    <t>cost for stationaries for 55 participants at workshop</t>
  </si>
  <si>
    <t>Cost of per diem of 15 state participants</t>
  </si>
  <si>
    <t xml:space="preserve">cost of 2 media personel for 2days </t>
  </si>
  <si>
    <t>Cost of lunch @12500 for 130 participants in two states</t>
  </si>
  <si>
    <t xml:space="preserve">Management Fee - Program Cost </t>
  </si>
  <si>
    <t xml:space="preserve">Management Fee - HR Costs </t>
  </si>
  <si>
    <t>Subtotal Management Fee</t>
  </si>
  <si>
    <t>Cost of luch @12500 per participant for 30 participants</t>
  </si>
  <si>
    <t>Activity/Training  - Training of Health Workers on gender equality approaches specifically on Male engagement in Cross River and Enugu states 14 August, 2024</t>
  </si>
  <si>
    <t>Activity/Training 1 - Provide TA and FA to support technical review meeting with 36 State Nutrition Officers and FCT Abuja to review semester 1, 2024 MNCHW implementation and plan for semester 2 MNCHW campaign in Abuja, August, 2024</t>
  </si>
  <si>
    <t xml:space="preserve">Activity 3 Provide Techinical and Financial Assistance support for VAS roundtable national dialugue Abuja - October, 2024 </t>
  </si>
  <si>
    <t>Activity 2 : Provide financial and technical support for annual accountability and advocacy meetnig with 36 states commissioners of health in Abuja (August, 2024)</t>
  </si>
  <si>
    <t>Activity/Training 5 -VAS Contribution to National Micronutrient Conference, Abuja (November, 2024)</t>
  </si>
  <si>
    <t>Cost of facilitation for one day traning each in Cross River and Enugu States</t>
  </si>
  <si>
    <t>cost for tea break for 2 days (2*2= 4 tea breaks) for 60 partipants</t>
  </si>
  <si>
    <t>cost for hall hire at Abuja for 1 day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</si>
</sst>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(\ #,##0\)_-;_-* &quot;-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9" tint="-0.24997000396251678"/>
      <name val="Calibri"/>
      <family val="2"/>
      <scheme val="minor"/>
    </font>
    <font>
      <b/>
      <sz val="9.5"/>
      <color rgb="FF000000"/>
      <name val="Calibri"/>
      <family val="2"/>
    </font>
    <font>
      <sz val="9.5"/>
      <color rgb="FF000000"/>
      <name val="Calibri"/>
      <family val="2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color theme="9" tint="-0.2499700039625167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9" tint="-0.24997000396251678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9" tint="-0.4999699890613556"/>
      <name val="Calibri"/>
      <family val="2"/>
      <scheme val="minor"/>
    </font>
    <font>
      <b/>
      <i/>
      <sz val="10"/>
      <color theme="9" tint="-0.4999699890613556"/>
      <name val="Calibri Light"/>
      <family val="2"/>
      <scheme val="maj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-0.24997000396251678"/>
        <bgColor indexed="64"/>
      </patternFill>
    </fill>
  </fills>
  <borders count="7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>
        <color theme="0" tint="-0.14995999634265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/>
    </border>
    <border>
      <left style="thin"/>
      <right style="thin"/>
      <top style="thin">
        <color theme="0" tint="-0.149959996342659"/>
      </top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vertical="center" wrapText="1"/>
      <protection locked="0"/>
    </xf>
    <xf numFmtId="0" fontId="9" fillId="4" borderId="13" xfId="0" applyFont="1" applyFill="1" applyBorder="1" applyAlignment="1" applyProtection="1">
      <alignment vertical="top" wrapText="1"/>
      <protection locked="0"/>
    </xf>
    <xf numFmtId="0" fontId="9" fillId="4" borderId="14" xfId="0" applyFont="1" applyFill="1" applyBorder="1" applyAlignment="1" applyProtection="1">
      <alignment vertical="top" wrapText="1"/>
      <protection locked="0"/>
    </xf>
    <xf numFmtId="0" fontId="9" fillId="4" borderId="15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16" xfId="0" applyFont="1" applyFill="1" applyBorder="1"/>
    <xf numFmtId="0" fontId="5" fillId="2" borderId="17" xfId="0" applyFont="1" applyFill="1" applyBorder="1"/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9" xfId="0" applyFont="1" applyFill="1" applyBorder="1"/>
    <xf numFmtId="0" fontId="5" fillId="0" borderId="20" xfId="0" applyFont="1" applyBorder="1"/>
    <xf numFmtId="0" fontId="4" fillId="2" borderId="21" xfId="0" applyFont="1" applyFill="1" applyBorder="1" applyAlignment="1">
      <alignment horizontal="center"/>
    </xf>
    <xf numFmtId="0" fontId="4" fillId="0" borderId="18" xfId="0" applyFont="1" applyBorder="1"/>
    <xf numFmtId="0" fontId="4" fillId="2" borderId="22" xfId="0" applyFont="1" applyFill="1" applyBorder="1"/>
    <xf numFmtId="0" fontId="4" fillId="0" borderId="19" xfId="0" applyFont="1" applyBorder="1"/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17" xfId="0" applyFont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4" fontId="4" fillId="0" borderId="2" xfId="18" applyFont="1" applyFill="1" applyBorder="1" applyAlignment="1" applyProtection="1">
      <alignment/>
      <protection locked="0"/>
    </xf>
    <xf numFmtId="0" fontId="10" fillId="0" borderId="2" xfId="0" applyFont="1" applyBorder="1" applyProtection="1">
      <protection locked="0"/>
    </xf>
    <xf numFmtId="164" fontId="10" fillId="0" borderId="2" xfId="0" applyNumberFormat="1" applyFont="1" applyBorder="1" applyProtection="1">
      <protection locked="0"/>
    </xf>
    <xf numFmtId="164" fontId="4" fillId="0" borderId="21" xfId="18" applyFont="1" applyFill="1" applyBorder="1" applyAlignment="1" applyProtection="1">
      <alignment horizontal="left" vertical="center" wrapText="1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Protection="1">
      <protection locked="0"/>
    </xf>
    <xf numFmtId="0" fontId="6" fillId="4" borderId="24" xfId="0" applyFont="1" applyFill="1" applyBorder="1" applyProtection="1">
      <protection locked="0"/>
    </xf>
    <xf numFmtId="0" fontId="6" fillId="4" borderId="25" xfId="0" applyFont="1" applyFill="1" applyBorder="1" applyProtection="1">
      <protection locked="0"/>
    </xf>
    <xf numFmtId="165" fontId="4" fillId="4" borderId="13" xfId="0" applyNumberFormat="1" applyFont="1" applyFill="1" applyBorder="1" applyProtection="1">
      <protection locked="0"/>
    </xf>
    <xf numFmtId="164" fontId="4" fillId="0" borderId="25" xfId="18" applyFont="1" applyFill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165" fontId="4" fillId="4" borderId="14" xfId="0" applyNumberFormat="1" applyFont="1" applyFill="1" applyBorder="1" applyProtection="1">
      <protection locked="0"/>
    </xf>
    <xf numFmtId="164" fontId="4" fillId="0" borderId="29" xfId="18" applyFont="1" applyFill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165" fontId="4" fillId="4" borderId="15" xfId="0" applyNumberFormat="1" applyFont="1" applyFill="1" applyBorder="1" applyProtection="1">
      <protection locked="0"/>
    </xf>
    <xf numFmtId="164" fontId="4" fillId="0" borderId="33" xfId="18" applyFont="1" applyFill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4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Protection="1">
      <protection hidden="1"/>
    </xf>
    <xf numFmtId="0" fontId="10" fillId="0" borderId="2" xfId="0" applyFont="1" applyBorder="1" applyProtection="1">
      <protection hidden="1"/>
    </xf>
    <xf numFmtId="164" fontId="10" fillId="0" borderId="2" xfId="0" applyNumberFormat="1" applyFont="1" applyBorder="1" applyProtection="1">
      <protection hidden="1"/>
    </xf>
    <xf numFmtId="0" fontId="10" fillId="0" borderId="38" xfId="0" applyFont="1" applyBorder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4" fillId="2" borderId="22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9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35" xfId="0" applyFont="1" applyBorder="1" applyAlignment="1" applyProtection="1">
      <alignment horizontal="right"/>
      <protection hidden="1"/>
    </xf>
    <xf numFmtId="0" fontId="4" fillId="0" borderId="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45" xfId="0" applyFont="1" applyBorder="1" applyProtection="1">
      <protection hidden="1"/>
    </xf>
    <xf numFmtId="165" fontId="4" fillId="0" borderId="2" xfId="0" applyNumberFormat="1" applyFont="1" applyBorder="1" applyProtection="1">
      <protection hidden="1"/>
    </xf>
    <xf numFmtId="164" fontId="4" fillId="0" borderId="3" xfId="18" applyFont="1" applyFill="1" applyBorder="1" applyAlignment="1" applyProtection="1">
      <alignment horizontal="center"/>
      <protection hidden="1"/>
    </xf>
    <xf numFmtId="0" fontId="4" fillId="0" borderId="36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0" borderId="46" xfId="0" applyFont="1" applyBorder="1" applyAlignment="1" applyProtection="1">
      <alignment vertical="center" wrapText="1"/>
      <protection hidden="1"/>
    </xf>
    <xf numFmtId="0" fontId="4" fillId="2" borderId="47" xfId="0" applyFont="1" applyFill="1" applyBorder="1" applyProtection="1">
      <protection hidden="1"/>
    </xf>
    <xf numFmtId="0" fontId="4" fillId="2" borderId="48" xfId="0" applyFont="1" applyFill="1" applyBorder="1" applyProtection="1">
      <protection hidden="1"/>
    </xf>
    <xf numFmtId="0" fontId="4" fillId="0" borderId="49" xfId="0" applyFont="1" applyBorder="1" applyProtection="1">
      <protection hidden="1"/>
    </xf>
    <xf numFmtId="164" fontId="4" fillId="0" borderId="2" xfId="18" applyFont="1" applyFill="1" applyBorder="1" applyAlignment="1" applyProtection="1">
      <alignment horizontal="center"/>
      <protection hidden="1"/>
    </xf>
    <xf numFmtId="0" fontId="4" fillId="0" borderId="24" xfId="0" applyFont="1" applyBorder="1" applyProtection="1">
      <protection hidden="1"/>
    </xf>
    <xf numFmtId="0" fontId="4" fillId="0" borderId="35" xfId="0" applyFont="1" applyBorder="1" applyAlignment="1" applyProtection="1">
      <alignment vertical="center" wrapText="1"/>
      <protection hidden="1"/>
    </xf>
    <xf numFmtId="0" fontId="4" fillId="2" borderId="2" xfId="0" applyFont="1" applyFill="1" applyBorder="1" applyProtection="1">
      <protection hidden="1"/>
    </xf>
    <xf numFmtId="0" fontId="4" fillId="2" borderId="21" xfId="0" applyFont="1" applyFill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29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4" fillId="2" borderId="2" xfId="0" applyFont="1" applyFill="1" applyBorder="1" applyAlignment="1" applyProtection="1">
      <alignment wrapText="1"/>
      <protection hidden="1"/>
    </xf>
    <xf numFmtId="0" fontId="4" fillId="2" borderId="21" xfId="0" applyFont="1" applyFill="1" applyBorder="1" applyAlignment="1" applyProtection="1">
      <alignment wrapText="1"/>
      <protection hidden="1"/>
    </xf>
    <xf numFmtId="0" fontId="4" fillId="2" borderId="5" xfId="0" applyFont="1" applyFill="1" applyBorder="1" applyAlignment="1" applyProtection="1">
      <alignment wrapText="1"/>
      <protection hidden="1"/>
    </xf>
    <xf numFmtId="0" fontId="4" fillId="0" borderId="50" xfId="0" applyFont="1" applyBorder="1" applyProtection="1">
      <protection hidden="1"/>
    </xf>
    <xf numFmtId="0" fontId="4" fillId="0" borderId="51" xfId="0" applyFont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0" fontId="4" fillId="0" borderId="52" xfId="0" applyFont="1" applyBorder="1" applyAlignment="1" applyProtection="1">
      <alignment horizontal="right"/>
      <protection hidden="1"/>
    </xf>
    <xf numFmtId="0" fontId="4" fillId="0" borderId="9" xfId="0" applyFont="1" applyBorder="1" applyProtection="1">
      <protection hidden="1"/>
    </xf>
    <xf numFmtId="165" fontId="4" fillId="0" borderId="9" xfId="0" applyNumberFormat="1" applyFont="1" applyBorder="1" applyProtection="1">
      <protection hidden="1"/>
    </xf>
    <xf numFmtId="0" fontId="4" fillId="2" borderId="38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4" fillId="2" borderId="36" xfId="0" applyFont="1" applyFill="1" applyBorder="1" applyProtection="1">
      <protection hidden="1"/>
    </xf>
    <xf numFmtId="0" fontId="17" fillId="0" borderId="2" xfId="0" applyFont="1" applyBorder="1" applyAlignment="1" applyProtection="1">
      <alignment horizontal="left"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164" fontId="5" fillId="0" borderId="53" xfId="18" applyFont="1" applyFill="1" applyBorder="1" applyAlignment="1" applyProtection="1">
      <alignment horizontal="center"/>
      <protection hidden="1"/>
    </xf>
    <xf numFmtId="0" fontId="4" fillId="0" borderId="44" xfId="0" applyFont="1" applyBorder="1" applyProtection="1">
      <protection hidden="1"/>
    </xf>
    <xf numFmtId="0" fontId="4" fillId="0" borderId="18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4" fillId="0" borderId="10" xfId="18" applyFont="1" applyFill="1" applyBorder="1" applyAlignment="1" applyProtection="1">
      <alignment horizont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37" xfId="0" applyFont="1" applyBorder="1" applyProtection="1"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9" xfId="0" applyFont="1" applyBorder="1" applyProtection="1">
      <protection hidden="1"/>
    </xf>
    <xf numFmtId="164" fontId="17" fillId="0" borderId="9" xfId="0" applyNumberFormat="1" applyFont="1" applyBorder="1" applyProtection="1">
      <protection hidden="1"/>
    </xf>
    <xf numFmtId="164" fontId="10" fillId="0" borderId="9" xfId="0" applyNumberFormat="1" applyFont="1" applyBorder="1" applyProtection="1">
      <protection hidden="1"/>
    </xf>
    <xf numFmtId="0" fontId="10" fillId="0" borderId="36" xfId="0" applyFont="1" applyBorder="1" applyProtection="1">
      <protection hidden="1"/>
    </xf>
    <xf numFmtId="0" fontId="10" fillId="0" borderId="35" xfId="0" applyFont="1" applyBorder="1" applyAlignment="1" applyProtection="1">
      <alignment vertical="center" wrapText="1"/>
      <protection hidden="1"/>
    </xf>
    <xf numFmtId="0" fontId="4" fillId="0" borderId="21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9" fillId="0" borderId="13" xfId="0" applyFont="1" applyBorder="1" applyProtection="1">
      <protection hidden="1"/>
    </xf>
    <xf numFmtId="0" fontId="9" fillId="0" borderId="24" xfId="0" applyFont="1" applyBorder="1" applyProtection="1">
      <protection hidden="1"/>
    </xf>
    <xf numFmtId="0" fontId="9" fillId="0" borderId="25" xfId="0" applyFont="1" applyBorder="1" applyProtection="1">
      <protection hidden="1"/>
    </xf>
    <xf numFmtId="165" fontId="9" fillId="0" borderId="2" xfId="0" applyNumberFormat="1" applyFont="1" applyBorder="1" applyProtection="1">
      <protection hidden="1"/>
    </xf>
    <xf numFmtId="164" fontId="9" fillId="0" borderId="36" xfId="18" applyFont="1" applyFill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right"/>
      <protection hidden="1"/>
    </xf>
    <xf numFmtId="0" fontId="9" fillId="0" borderId="14" xfId="0" applyFont="1" applyBorder="1" applyProtection="1">
      <protection hidden="1"/>
    </xf>
    <xf numFmtId="0" fontId="9" fillId="0" borderId="28" xfId="0" applyFont="1" applyBorder="1" applyProtection="1">
      <protection hidden="1"/>
    </xf>
    <xf numFmtId="0" fontId="9" fillId="0" borderId="29" xfId="0" applyFont="1" applyBorder="1" applyProtection="1"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21" xfId="0" applyFont="1" applyBorder="1" applyAlignment="1" applyProtection="1">
      <alignment wrapText="1"/>
      <protection hidden="1"/>
    </xf>
    <xf numFmtId="0" fontId="9" fillId="0" borderId="15" xfId="0" applyFont="1" applyBorder="1" applyProtection="1">
      <protection hidden="1"/>
    </xf>
    <xf numFmtId="0" fontId="9" fillId="0" borderId="32" xfId="0" applyFont="1" applyBorder="1" applyProtection="1">
      <protection hidden="1"/>
    </xf>
    <xf numFmtId="0" fontId="9" fillId="0" borderId="33" xfId="0" applyFont="1" applyBorder="1" applyProtection="1">
      <protection hidden="1"/>
    </xf>
    <xf numFmtId="0" fontId="23" fillId="0" borderId="0" xfId="0" applyFont="1" applyProtection="1">
      <protection hidden="1"/>
    </xf>
    <xf numFmtId="0" fontId="9" fillId="0" borderId="0" xfId="0" applyFont="1" applyProtection="1">
      <protection hidden="1"/>
    </xf>
    <xf numFmtId="165" fontId="9" fillId="0" borderId="0" xfId="0" applyNumberFormat="1" applyFont="1" applyProtection="1">
      <protection hidden="1"/>
    </xf>
    <xf numFmtId="164" fontId="23" fillId="0" borderId="54" xfId="18" applyFont="1" applyFill="1" applyBorder="1" applyAlignment="1" applyProtection="1">
      <alignment horizontal="center"/>
      <protection hidden="1"/>
    </xf>
    <xf numFmtId="0" fontId="19" fillId="0" borderId="42" xfId="0" applyFont="1" applyBorder="1" applyAlignment="1" applyProtection="1">
      <alignment horizontal="left" vertical="center" wrapText="1"/>
      <protection hidden="1"/>
    </xf>
    <xf numFmtId="0" fontId="20" fillId="0" borderId="3" xfId="0" applyFont="1" applyBorder="1" applyProtection="1">
      <protection hidden="1"/>
    </xf>
    <xf numFmtId="164" fontId="17" fillId="0" borderId="2" xfId="0" applyNumberFormat="1" applyFont="1" applyBorder="1" applyProtection="1">
      <protection hidden="1"/>
    </xf>
    <xf numFmtId="0" fontId="10" fillId="0" borderId="11" xfId="0" applyFont="1" applyBorder="1" applyProtection="1">
      <protection hidden="1"/>
    </xf>
    <xf numFmtId="165" fontId="9" fillId="0" borderId="26" xfId="0" applyNumberFormat="1" applyFont="1" applyBorder="1" applyProtection="1">
      <protection hidden="1"/>
    </xf>
    <xf numFmtId="164" fontId="9" fillId="0" borderId="9" xfId="18" applyFont="1" applyFill="1" applyBorder="1" applyAlignment="1" applyProtection="1">
      <alignment horizontal="center"/>
      <protection hidden="1"/>
    </xf>
    <xf numFmtId="165" fontId="9" fillId="0" borderId="30" xfId="0" applyNumberFormat="1" applyFont="1" applyBorder="1" applyProtection="1">
      <protection hidden="1"/>
    </xf>
    <xf numFmtId="0" fontId="4" fillId="0" borderId="55" xfId="0" applyFont="1" applyBorder="1" applyAlignment="1" applyProtection="1">
      <alignment horizontal="right"/>
      <protection hidden="1"/>
    </xf>
    <xf numFmtId="0" fontId="9" fillId="0" borderId="51" xfId="0" applyFont="1" applyBorder="1" applyProtection="1">
      <protection hidden="1"/>
    </xf>
    <xf numFmtId="0" fontId="9" fillId="0" borderId="56" xfId="0" applyFont="1" applyBorder="1" applyProtection="1">
      <protection hidden="1"/>
    </xf>
    <xf numFmtId="165" fontId="9" fillId="0" borderId="57" xfId="0" applyNumberFormat="1" applyFont="1" applyBorder="1" applyProtection="1">
      <protection hidden="1"/>
    </xf>
    <xf numFmtId="0" fontId="4" fillId="0" borderId="56" xfId="0" applyFont="1" applyBorder="1" applyProtection="1">
      <protection hidden="1"/>
    </xf>
    <xf numFmtId="165" fontId="4" fillId="0" borderId="57" xfId="0" applyNumberFormat="1" applyFont="1" applyBorder="1" applyProtection="1">
      <protection hidden="1"/>
    </xf>
    <xf numFmtId="164" fontId="4" fillId="0" borderId="9" xfId="18" applyFont="1" applyFill="1" applyBorder="1" applyAlignment="1" applyProtection="1">
      <alignment horizontal="center"/>
      <protection hidden="1"/>
    </xf>
    <xf numFmtId="165" fontId="4" fillId="0" borderId="5" xfId="0" applyNumberFormat="1" applyFont="1" applyBorder="1" applyProtection="1">
      <protection hidden="1"/>
    </xf>
    <xf numFmtId="0" fontId="4" fillId="0" borderId="43" xfId="0" applyFont="1" applyBorder="1" applyAlignment="1" applyProtection="1">
      <alignment horizontal="right"/>
      <protection hidden="1"/>
    </xf>
    <xf numFmtId="165" fontId="4" fillId="0" borderId="39" xfId="0" applyNumberFormat="1" applyFont="1" applyBorder="1" applyProtection="1"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164" fontId="5" fillId="0" borderId="58" xfId="18" applyFont="1" applyFill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left" vertical="center" wrapText="1"/>
      <protection hidden="1"/>
    </xf>
    <xf numFmtId="164" fontId="15" fillId="0" borderId="48" xfId="18" applyFont="1" applyFill="1" applyBorder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0" fontId="4" fillId="0" borderId="38" xfId="0" applyFont="1" applyBorder="1" applyProtection="1">
      <protection hidden="1"/>
    </xf>
    <xf numFmtId="165" fontId="4" fillId="0" borderId="38" xfId="0" applyNumberFormat="1" applyFont="1" applyBorder="1" applyProtection="1">
      <protection hidden="1"/>
    </xf>
    <xf numFmtId="164" fontId="4" fillId="0" borderId="21" xfId="18" applyFont="1" applyFill="1" applyBorder="1" applyAlignment="1" applyProtection="1">
      <alignment horizontal="center"/>
      <protection hidden="1"/>
    </xf>
    <xf numFmtId="164" fontId="4" fillId="0" borderId="60" xfId="18" applyFont="1" applyFill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64" fontId="5" fillId="0" borderId="54" xfId="18" applyFont="1" applyFill="1" applyBorder="1" applyAlignment="1" applyProtection="1">
      <alignment horizontal="center"/>
      <protection hidden="1"/>
    </xf>
    <xf numFmtId="0" fontId="17" fillId="0" borderId="16" xfId="0" applyFont="1" applyFill="1" applyBorder="1" applyAlignment="1" applyProtection="1">
      <alignment horizontal="left" vertical="center"/>
      <protection hidden="1"/>
    </xf>
    <xf numFmtId="0" fontId="10" fillId="0" borderId="63" xfId="0" applyFont="1" applyBorder="1" applyProtection="1">
      <protection hidden="1"/>
    </xf>
    <xf numFmtId="164" fontId="10" fillId="0" borderId="47" xfId="0" applyNumberFormat="1" applyFont="1" applyBorder="1" applyProtection="1">
      <protection hidden="1"/>
    </xf>
    <xf numFmtId="164" fontId="17" fillId="0" borderId="47" xfId="0" applyNumberFormat="1" applyFont="1" applyBorder="1" applyProtection="1">
      <protection hidden="1"/>
    </xf>
    <xf numFmtId="0" fontId="10" fillId="0" borderId="64" xfId="0" applyFont="1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9" fillId="0" borderId="2" xfId="0" applyFont="1" applyFill="1" applyBorder="1" applyAlignment="1" applyProtection="1">
      <alignment horizontal="left" vertical="center"/>
      <protection hidden="1"/>
    </xf>
    <xf numFmtId="0" fontId="20" fillId="0" borderId="2" xfId="0" applyFont="1" applyFill="1" applyBorder="1" applyAlignment="1" applyProtection="1">
      <alignment horizontal="right" vertical="center"/>
      <protection hidden="1"/>
    </xf>
    <xf numFmtId="0" fontId="19" fillId="0" borderId="2" xfId="0" applyFont="1" applyFill="1" applyBorder="1" applyAlignment="1" applyProtection="1">
      <alignment horizontal="right" vertical="center"/>
      <protection hidden="1"/>
    </xf>
    <xf numFmtId="164" fontId="9" fillId="0" borderId="21" xfId="18" applyFont="1" applyFill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vertical="center"/>
      <protection hidden="1"/>
    </xf>
    <xf numFmtId="164" fontId="9" fillId="0" borderId="21" xfId="18" applyFont="1" applyFill="1" applyBorder="1" applyAlignment="1" applyProtection="1">
      <alignment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0" fontId="20" fillId="0" borderId="2" xfId="0" applyFont="1" applyFill="1" applyBorder="1" applyAlignment="1" applyProtection="1">
      <alignment vertical="center"/>
      <protection hidden="1"/>
    </xf>
    <xf numFmtId="164" fontId="4" fillId="0" borderId="35" xfId="18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right"/>
      <protection hidden="1"/>
    </xf>
    <xf numFmtId="164" fontId="4" fillId="0" borderId="60" xfId="18" applyFont="1" applyFill="1" applyBorder="1" applyAlignment="1" applyProtection="1">
      <alignment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Fill="1" applyBorder="1" applyAlignment="1" applyProtection="1">
      <alignment vertical="center"/>
      <protection hidden="1"/>
    </xf>
    <xf numFmtId="0" fontId="4" fillId="0" borderId="62" xfId="0" applyFont="1" applyFill="1" applyBorder="1" applyAlignment="1" applyProtection="1">
      <alignment vertical="center"/>
      <protection hidden="1"/>
    </xf>
    <xf numFmtId="0" fontId="4" fillId="0" borderId="62" xfId="0" applyFont="1" applyFill="1" applyBorder="1" applyAlignment="1" applyProtection="1">
      <alignment horizontal="right"/>
      <protection hidden="1"/>
    </xf>
    <xf numFmtId="164" fontId="5" fillId="0" borderId="54" xfId="18" applyFont="1" applyFill="1" applyBorder="1" applyAlignment="1" applyProtection="1">
      <alignment/>
      <protection hidden="1"/>
    </xf>
    <xf numFmtId="0" fontId="17" fillId="0" borderId="18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164" fontId="15" fillId="0" borderId="65" xfId="18" applyFont="1" applyFill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164" fontId="4" fillId="0" borderId="2" xfId="18" applyFont="1" applyFill="1" applyBorder="1" applyAlignment="1" applyProtection="1">
      <alignment vertical="center"/>
      <protection hidden="1"/>
    </xf>
    <xf numFmtId="164" fontId="4" fillId="0" borderId="2" xfId="18" applyFont="1" applyFill="1" applyBorder="1" applyAlignment="1" applyProtection="1">
      <alignment horizontal="right"/>
      <protection hidden="1"/>
    </xf>
    <xf numFmtId="0" fontId="21" fillId="0" borderId="35" xfId="0" applyFont="1" applyFill="1" applyBorder="1" applyAlignment="1" applyProtection="1">
      <alignment vertical="center"/>
      <protection hidden="1"/>
    </xf>
    <xf numFmtId="164" fontId="4" fillId="0" borderId="21" xfId="18" applyFont="1" applyFill="1" applyBorder="1" applyAlignment="1" applyProtection="1">
      <alignment/>
      <protection hidden="1"/>
    </xf>
    <xf numFmtId="0" fontId="22" fillId="0" borderId="35" xfId="0" applyFont="1" applyFill="1" applyBorder="1" applyProtection="1"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164" fontId="4" fillId="0" borderId="2" xfId="18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66" xfId="0" applyFont="1" applyBorder="1" applyAlignment="1" applyProtection="1">
      <alignment vertical="center"/>
      <protection hidden="1"/>
    </xf>
    <xf numFmtId="0" fontId="4" fillId="0" borderId="67" xfId="0" applyFont="1" applyBorder="1" applyAlignment="1" applyProtection="1">
      <alignment vertical="center"/>
      <protection hidden="1"/>
    </xf>
    <xf numFmtId="164" fontId="4" fillId="0" borderId="67" xfId="18" applyFont="1" applyBorder="1" applyAlignment="1" applyProtection="1">
      <alignment horizontal="right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center" wrapText="1" indent="4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right"/>
      <protection hidden="1"/>
    </xf>
    <xf numFmtId="164" fontId="5" fillId="0" borderId="58" xfId="18" applyFont="1" applyFill="1" applyBorder="1" applyAlignment="1" applyProtection="1">
      <alignment/>
      <protection hidden="1"/>
    </xf>
    <xf numFmtId="0" fontId="4" fillId="0" borderId="52" xfId="0" applyFont="1" applyBorder="1" applyAlignment="1" applyProtection="1">
      <alignment vertical="center" wrapText="1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vertical="center"/>
      <protection hidden="1"/>
    </xf>
    <xf numFmtId="0" fontId="4" fillId="0" borderId="69" xfId="0" applyFont="1" applyBorder="1" applyAlignment="1" applyProtection="1">
      <alignment vertical="center"/>
      <protection hidden="1"/>
    </xf>
    <xf numFmtId="0" fontId="4" fillId="0" borderId="70" xfId="0" applyFont="1" applyBorder="1" applyAlignment="1" applyProtection="1">
      <alignment horizontal="right"/>
      <protection hidden="1"/>
    </xf>
    <xf numFmtId="0" fontId="4" fillId="0" borderId="16" xfId="0" applyFont="1" applyBorder="1" applyProtection="1">
      <protection hidden="1"/>
    </xf>
    <xf numFmtId="0" fontId="4" fillId="0" borderId="58" xfId="0" applyFont="1" applyBorder="1" applyAlignment="1" applyProtection="1">
      <alignment vertical="center" wrapText="1"/>
      <protection hidden="1"/>
    </xf>
    <xf numFmtId="0" fontId="4" fillId="0" borderId="71" xfId="0" applyFont="1" applyBorder="1" applyProtection="1">
      <protection hidden="1"/>
    </xf>
    <xf numFmtId="0" fontId="4" fillId="0" borderId="72" xfId="0" applyFont="1" applyBorder="1" applyProtection="1"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9" xfId="0" applyFont="1" applyBorder="1" applyProtection="1"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/>
      <protection hidden="1" locked="0"/>
    </xf>
    <xf numFmtId="164" fontId="5" fillId="0" borderId="9" xfId="18" applyFont="1" applyFill="1" applyBorder="1" applyAlignment="1" applyProtection="1">
      <alignment/>
      <protection hidden="1" locked="0"/>
    </xf>
    <xf numFmtId="0" fontId="10" fillId="0" borderId="9" xfId="0" applyFont="1" applyBorder="1" applyProtection="1">
      <protection hidden="1" locked="0"/>
    </xf>
    <xf numFmtId="164" fontId="10" fillId="0" borderId="9" xfId="0" applyNumberFormat="1" applyFont="1" applyBorder="1" applyProtection="1">
      <protection hidden="1" locked="0"/>
    </xf>
    <xf numFmtId="164" fontId="4" fillId="0" borderId="60" xfId="18" applyFont="1" applyFill="1" applyBorder="1" applyAlignment="1" applyProtection="1">
      <alignment horizontal="left" vertical="center" wrapText="1"/>
      <protection hidden="1" locked="0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Protection="1"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164" fontId="5" fillId="0" borderId="74" xfId="18" applyFont="1" applyFill="1" applyBorder="1" applyAlignment="1" applyProtection="1">
      <alignment/>
      <protection hidden="1"/>
    </xf>
    <xf numFmtId="0" fontId="17" fillId="0" borderId="74" xfId="0" applyFont="1" applyBorder="1" applyProtection="1">
      <protection hidden="1"/>
    </xf>
    <xf numFmtId="164" fontId="17" fillId="0" borderId="74" xfId="0" applyNumberFormat="1" applyFont="1" applyBorder="1" applyProtection="1">
      <protection hidden="1"/>
    </xf>
    <xf numFmtId="164" fontId="5" fillId="0" borderId="75" xfId="18" applyFont="1" applyFill="1" applyBorder="1" applyAlignment="1" applyProtection="1">
      <alignment horizontal="left" vertical="center" wrapText="1"/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19" xfId="0" applyFont="1" applyBorder="1" applyProtection="1">
      <protection locked="0"/>
    </xf>
    <xf numFmtId="0" fontId="2" fillId="4" borderId="35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980F8C5\FY24-FY25%20GIC%20AIP%20ASP%20_%20VAS%20Event%20mg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tatus Dashboard"/>
      <sheetName val="General Information"/>
      <sheetName val="Gantt Chart"/>
      <sheetName val="FY 25 Breakdown VAS ISG budget"/>
      <sheetName val="Sheet1"/>
      <sheetName val="Budget - Expenses"/>
      <sheetName val="Risk Log"/>
      <sheetName val="Issue Log"/>
      <sheetName val="Calculations"/>
    </sheetNames>
    <sheetDataSet>
      <sheetData sheetId="0"/>
      <sheetData sheetId="1"/>
      <sheetData sheetId="2"/>
      <sheetData sheetId="3">
        <row r="83">
          <cell r="B83" t="str">
            <v>Advocacy sessions in health facilities and communiy on male engagement and role of men in caregiving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96A5-33E6-480F-AACB-2EB8172BD688}">
  <sheetPr>
    <tabColor theme="6" tint="-0.4999699890613556"/>
  </sheetPr>
  <dimension ref="A1:AB192"/>
  <sheetViews>
    <sheetView showGridLines="0" tabSelected="1" zoomScale="88" zoomScaleNormal="88" workbookViewId="0" topLeftCell="A1">
      <selection activeCell="G79" sqref="G79:G90"/>
    </sheetView>
  </sheetViews>
  <sheetFormatPr defaultColWidth="8.8515625" defaultRowHeight="15" outlineLevelCol="1"/>
  <cols>
    <col min="1" max="1" width="6.421875" style="1" customWidth="1"/>
    <col min="2" max="2" width="32.7109375" style="1" customWidth="1"/>
    <col min="3" max="3" width="21.421875" style="1" customWidth="1"/>
    <col min="4" max="5" width="10.28125" style="1" customWidth="1"/>
    <col min="6" max="6" width="18.57421875" style="1" customWidth="1"/>
    <col min="7" max="7" width="19.00390625" style="1" customWidth="1"/>
    <col min="8" max="8" width="11.57421875" style="1" hidden="1" customWidth="1" outlineLevel="1"/>
    <col min="9" max="9" width="14.140625" style="1" hidden="1" customWidth="1" outlineLevel="1"/>
    <col min="10" max="10" width="13.8515625" style="1" hidden="1" customWidth="1" outlineLevel="1"/>
    <col min="11" max="11" width="11.57421875" style="1" hidden="1" customWidth="1" outlineLevel="1"/>
    <col min="12" max="12" width="56.140625" style="48" customWidth="1" collapsed="1"/>
    <col min="13" max="13" width="3.57421875" style="34" hidden="1" customWidth="1" outlineLevel="1"/>
    <col min="14" max="14" width="11.8515625" style="34" hidden="1" customWidth="1" outlineLevel="1"/>
    <col min="15" max="15" width="15.28125" style="34" hidden="1" customWidth="1" outlineLevel="1"/>
    <col min="16" max="16" width="2.57421875" style="34" hidden="1" customWidth="1" outlineLevel="1"/>
    <col min="17" max="17" width="23.7109375" style="34" hidden="1" customWidth="1" outlineLevel="1"/>
    <col min="18" max="18" width="1.57421875" style="34" hidden="1" customWidth="1" outlineLevel="1"/>
    <col min="19" max="19" width="10.7109375" style="34" hidden="1" customWidth="1" outlineLevel="1"/>
    <col min="20" max="23" width="8.8515625" style="34" hidden="1" customWidth="1" outlineLevel="1"/>
    <col min="24" max="24" width="8.8515625" style="1" customWidth="1" collapsed="1"/>
    <col min="25" max="16384" width="8.8515625" style="1" customWidth="1"/>
  </cols>
  <sheetData>
    <row r="1" spans="1:24" ht="15.6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5"/>
      <c r="M1" s="35"/>
      <c r="N1" s="36" t="s">
        <v>1</v>
      </c>
      <c r="O1" s="35"/>
      <c r="P1" s="35"/>
      <c r="Q1" s="35"/>
      <c r="R1" s="35"/>
      <c r="S1" s="35"/>
      <c r="T1" s="35"/>
      <c r="U1" s="35"/>
      <c r="V1" s="35"/>
      <c r="W1" s="35"/>
      <c r="X1" s="50"/>
    </row>
    <row r="2" spans="1:24" ht="7.9" customHeight="1">
      <c r="A2" s="37"/>
      <c r="B2" s="38"/>
      <c r="C2" s="38"/>
      <c r="D2" s="38"/>
      <c r="E2" s="26"/>
      <c r="F2" s="38"/>
      <c r="G2" s="38"/>
      <c r="H2" s="38"/>
      <c r="I2" s="38"/>
      <c r="J2" s="38"/>
      <c r="K2" s="38"/>
      <c r="L2" s="46"/>
      <c r="N2" s="39"/>
      <c r="X2" s="44"/>
    </row>
    <row r="3" spans="1:24" ht="15">
      <c r="A3" s="40" t="s">
        <v>2</v>
      </c>
      <c r="B3" s="2"/>
      <c r="E3" s="25"/>
      <c r="J3" s="104"/>
      <c r="K3" s="105"/>
      <c r="L3" s="47"/>
      <c r="N3" s="39"/>
      <c r="X3" s="44"/>
    </row>
    <row r="4" spans="1:24" ht="15">
      <c r="A4" s="106" t="s">
        <v>146</v>
      </c>
      <c r="B4" s="107"/>
      <c r="C4" s="107"/>
      <c r="D4" s="107"/>
      <c r="E4" s="107"/>
      <c r="F4" s="108"/>
      <c r="J4" s="115"/>
      <c r="K4" s="116"/>
      <c r="L4" s="47"/>
      <c r="N4" s="39"/>
      <c r="X4" s="44"/>
    </row>
    <row r="5" spans="1:24" ht="15">
      <c r="A5" s="109"/>
      <c r="B5" s="110"/>
      <c r="C5" s="110"/>
      <c r="D5" s="110"/>
      <c r="E5" s="110"/>
      <c r="F5" s="111"/>
      <c r="J5" s="115"/>
      <c r="K5" s="116"/>
      <c r="L5" s="47"/>
      <c r="N5" s="39"/>
      <c r="X5" s="44"/>
    </row>
    <row r="6" spans="1:24" ht="15">
      <c r="A6" s="112"/>
      <c r="B6" s="113"/>
      <c r="C6" s="113"/>
      <c r="D6" s="113"/>
      <c r="E6" s="113"/>
      <c r="F6" s="114"/>
      <c r="J6" s="115" t="s">
        <v>3</v>
      </c>
      <c r="K6" s="116"/>
      <c r="L6" s="47" t="s">
        <v>157</v>
      </c>
      <c r="N6" s="41" t="s">
        <v>4</v>
      </c>
      <c r="O6" s="33" t="s">
        <v>4</v>
      </c>
      <c r="P6" s="51"/>
      <c r="Q6" s="88" t="s">
        <v>5</v>
      </c>
      <c r="S6" s="90" t="s">
        <v>6</v>
      </c>
      <c r="T6" s="91"/>
      <c r="U6" s="91"/>
      <c r="V6" s="91"/>
      <c r="W6" s="92"/>
      <c r="X6" s="44"/>
    </row>
    <row r="7" spans="1:24" ht="15">
      <c r="A7" s="42"/>
      <c r="E7" s="25"/>
      <c r="N7" s="41"/>
      <c r="O7" s="33"/>
      <c r="P7" s="51"/>
      <c r="Q7" s="89"/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44"/>
    </row>
    <row r="8" spans="1:24" ht="13.9" customHeight="1">
      <c r="A8" s="93" t="s">
        <v>12</v>
      </c>
      <c r="B8" s="94" t="s">
        <v>13</v>
      </c>
      <c r="C8" s="95" t="s">
        <v>14</v>
      </c>
      <c r="D8" s="97" t="s">
        <v>15</v>
      </c>
      <c r="E8" s="23"/>
      <c r="F8" s="99" t="str">
        <f>CONCATENATE("Avg Unit Cost","  ",L6)</f>
        <v>Avg Unit Cost  NGN</v>
      </c>
      <c r="G8" s="95" t="str">
        <f>CONCATENATE("Total Budget ","  ",L6)</f>
        <v>Total Budget   NGN</v>
      </c>
      <c r="H8" s="4" t="s">
        <v>16</v>
      </c>
      <c r="I8" s="4" t="s">
        <v>17</v>
      </c>
      <c r="J8" s="4" t="s">
        <v>18</v>
      </c>
      <c r="K8" s="4" t="s">
        <v>19</v>
      </c>
      <c r="L8" s="95" t="s">
        <v>20</v>
      </c>
      <c r="N8" s="101" t="s">
        <v>21</v>
      </c>
      <c r="O8" s="85" t="s">
        <v>22</v>
      </c>
      <c r="P8" s="52"/>
      <c r="Q8" s="5"/>
      <c r="S8" s="6"/>
      <c r="W8" s="7"/>
      <c r="X8" s="44"/>
    </row>
    <row r="9" spans="1:24" ht="26">
      <c r="A9" s="93"/>
      <c r="B9" s="94"/>
      <c r="C9" s="96"/>
      <c r="D9" s="98"/>
      <c r="E9" s="24" t="s">
        <v>91</v>
      </c>
      <c r="F9" s="100"/>
      <c r="G9" s="96"/>
      <c r="H9" s="8" t="s">
        <v>23</v>
      </c>
      <c r="I9" s="8" t="s">
        <v>24</v>
      </c>
      <c r="J9" s="8" t="s">
        <v>25</v>
      </c>
      <c r="K9" s="8" t="s">
        <v>26</v>
      </c>
      <c r="L9" s="96"/>
      <c r="N9" s="101"/>
      <c r="O9" s="85"/>
      <c r="P9" s="52"/>
      <c r="Q9" s="5"/>
      <c r="S9" s="6"/>
      <c r="W9" s="7"/>
      <c r="X9" s="44"/>
    </row>
    <row r="10" spans="1:24" ht="17.5" customHeight="1">
      <c r="A10" s="86" t="s">
        <v>27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43"/>
      <c r="O10" s="7"/>
      <c r="Q10" s="5"/>
      <c r="S10" s="6"/>
      <c r="W10" s="7"/>
      <c r="X10" s="44"/>
    </row>
    <row r="11" spans="1:24" s="356" customFormat="1" ht="20" customHeight="1">
      <c r="A11" s="349" t="s">
        <v>106</v>
      </c>
      <c r="B11" s="27" t="s">
        <v>28</v>
      </c>
      <c r="C11" s="28"/>
      <c r="D11" s="28"/>
      <c r="E11" s="29"/>
      <c r="F11" s="28"/>
      <c r="G11" s="9">
        <f>SUBTOTAL(9,G12:G14)</f>
        <v>0</v>
      </c>
      <c r="H11" s="9"/>
      <c r="I11" s="9"/>
      <c r="J11" s="9"/>
      <c r="K11" s="9"/>
      <c r="L11" s="9"/>
      <c r="M11" s="350"/>
      <c r="N11" s="351"/>
      <c r="O11" s="352"/>
      <c r="P11" s="350"/>
      <c r="Q11" s="353"/>
      <c r="R11" s="350"/>
      <c r="S11" s="354"/>
      <c r="T11" s="350"/>
      <c r="U11" s="350"/>
      <c r="V11" s="350"/>
      <c r="W11" s="352"/>
      <c r="X11" s="355"/>
    </row>
    <row r="12" spans="1:24" s="347" customFormat="1" ht="15">
      <c r="A12" s="60">
        <v>1.1</v>
      </c>
      <c r="B12" s="30" t="s">
        <v>29</v>
      </c>
      <c r="C12" s="61" t="s">
        <v>30</v>
      </c>
      <c r="D12" s="62"/>
      <c r="E12" s="63"/>
      <c r="F12" s="64"/>
      <c r="G12" s="65">
        <f>D12*F12</f>
        <v>0</v>
      </c>
      <c r="H12" s="66"/>
      <c r="I12" s="66"/>
      <c r="J12" s="66"/>
      <c r="K12" s="67"/>
      <c r="L12" s="68"/>
      <c r="M12" s="357"/>
      <c r="N12" s="358"/>
      <c r="O12" s="359"/>
      <c r="P12" s="357"/>
      <c r="Q12" s="360"/>
      <c r="R12" s="357"/>
      <c r="S12" s="361"/>
      <c r="T12" s="357"/>
      <c r="U12" s="357"/>
      <c r="V12" s="357"/>
      <c r="W12" s="359"/>
      <c r="X12" s="348"/>
    </row>
    <row r="13" spans="1:24" s="347" customFormat="1" ht="15">
      <c r="A13" s="69">
        <v>1.2</v>
      </c>
      <c r="B13" s="31" t="s">
        <v>31</v>
      </c>
      <c r="C13" s="70" t="s">
        <v>30</v>
      </c>
      <c r="D13" s="70"/>
      <c r="E13" s="71"/>
      <c r="F13" s="72"/>
      <c r="G13" s="73">
        <f aca="true" t="shared" si="0" ref="G13:G14">D13*F13</f>
        <v>0</v>
      </c>
      <c r="H13" s="74"/>
      <c r="I13" s="74"/>
      <c r="J13" s="74"/>
      <c r="K13" s="75"/>
      <c r="L13" s="76"/>
      <c r="M13" s="357"/>
      <c r="N13" s="358"/>
      <c r="O13" s="359"/>
      <c r="P13" s="357"/>
      <c r="Q13" s="360"/>
      <c r="R13" s="357"/>
      <c r="S13" s="361"/>
      <c r="T13" s="357"/>
      <c r="U13" s="357"/>
      <c r="V13" s="357"/>
      <c r="W13" s="359"/>
      <c r="X13" s="348"/>
    </row>
    <row r="14" spans="1:24" s="347" customFormat="1" ht="15">
      <c r="A14" s="77">
        <v>1.3</v>
      </c>
      <c r="B14" s="32" t="s">
        <v>32</v>
      </c>
      <c r="C14" s="78" t="s">
        <v>30</v>
      </c>
      <c r="D14" s="78"/>
      <c r="E14" s="79"/>
      <c r="F14" s="80"/>
      <c r="G14" s="81">
        <f t="shared" si="0"/>
        <v>0</v>
      </c>
      <c r="H14" s="82"/>
      <c r="I14" s="82"/>
      <c r="J14" s="82"/>
      <c r="K14" s="83"/>
      <c r="L14" s="84"/>
      <c r="M14" s="357"/>
      <c r="N14" s="358"/>
      <c r="O14" s="359"/>
      <c r="P14" s="357"/>
      <c r="Q14" s="360"/>
      <c r="R14" s="357"/>
      <c r="S14" s="361"/>
      <c r="T14" s="357"/>
      <c r="U14" s="357"/>
      <c r="V14" s="357"/>
      <c r="W14" s="359"/>
      <c r="X14" s="348"/>
    </row>
    <row r="15" spans="1:28" s="10" customFormat="1" ht="17.5" customHeight="1">
      <c r="A15" s="136">
        <v>2</v>
      </c>
      <c r="B15" s="137" t="s">
        <v>33</v>
      </c>
      <c r="C15" s="138"/>
      <c r="D15" s="138"/>
      <c r="E15" s="139"/>
      <c r="F15" s="140"/>
      <c r="G15" s="139"/>
      <c r="H15" s="139"/>
      <c r="I15" s="139"/>
      <c r="J15" s="139"/>
      <c r="K15" s="139"/>
      <c r="L15" s="141"/>
      <c r="M15" s="142"/>
      <c r="N15" s="143"/>
      <c r="O15" s="144"/>
      <c r="P15" s="142"/>
      <c r="Q15" s="145"/>
      <c r="R15" s="142"/>
      <c r="S15" s="146"/>
      <c r="T15" s="142"/>
      <c r="U15" s="142"/>
      <c r="V15" s="142"/>
      <c r="W15" s="144"/>
      <c r="X15" s="147"/>
      <c r="Y15" s="148"/>
      <c r="Z15" s="148"/>
      <c r="AA15" s="148"/>
      <c r="AB15" s="148"/>
    </row>
    <row r="16" spans="1:28" ht="38" customHeight="1" thickBot="1">
      <c r="A16" s="149">
        <v>2.1</v>
      </c>
      <c r="B16" s="150" t="s">
        <v>197</v>
      </c>
      <c r="C16" s="150"/>
      <c r="D16" s="150"/>
      <c r="E16" s="150"/>
      <c r="F16" s="150"/>
      <c r="G16" s="151"/>
      <c r="H16" s="152"/>
      <c r="I16" s="152"/>
      <c r="J16" s="153">
        <f>G28</f>
        <v>30420000</v>
      </c>
      <c r="K16" s="152"/>
      <c r="L16" s="154"/>
      <c r="M16" s="155"/>
      <c r="N16" s="156"/>
      <c r="O16" s="157"/>
      <c r="P16" s="155"/>
      <c r="Q16" s="158"/>
      <c r="R16" s="155"/>
      <c r="S16" s="159"/>
      <c r="T16" s="155"/>
      <c r="U16" s="155"/>
      <c r="V16" s="155"/>
      <c r="W16" s="157"/>
      <c r="X16" s="160"/>
      <c r="Y16" s="161"/>
      <c r="Z16" s="161"/>
      <c r="AA16" s="161"/>
      <c r="AB16" s="161"/>
    </row>
    <row r="17" spans="1:28" ht="15">
      <c r="A17" s="162" t="s">
        <v>34</v>
      </c>
      <c r="B17" s="163" t="s">
        <v>35</v>
      </c>
      <c r="C17" s="163" t="s">
        <v>36</v>
      </c>
      <c r="D17" s="164">
        <v>2</v>
      </c>
      <c r="E17" s="165">
        <v>1</v>
      </c>
      <c r="F17" s="166">
        <v>550000</v>
      </c>
      <c r="G17" s="167">
        <f aca="true" t="shared" si="1" ref="G17:G18">D17*E17*F17</f>
        <v>1100000</v>
      </c>
      <c r="H17" s="168"/>
      <c r="I17" s="169"/>
      <c r="J17" s="169"/>
      <c r="K17" s="169"/>
      <c r="L17" s="170" t="s">
        <v>89</v>
      </c>
      <c r="M17" s="171"/>
      <c r="N17" s="172"/>
      <c r="O17" s="157"/>
      <c r="P17" s="155"/>
      <c r="Q17" s="158"/>
      <c r="R17" s="155"/>
      <c r="S17" s="159"/>
      <c r="T17" s="155"/>
      <c r="U17" s="155"/>
      <c r="V17" s="155"/>
      <c r="W17" s="157"/>
      <c r="X17" s="160"/>
      <c r="Y17" s="161"/>
      <c r="Z17" s="161"/>
      <c r="AA17" s="161"/>
      <c r="AB17" s="161"/>
    </row>
    <row r="18" spans="1:28" ht="15">
      <c r="A18" s="162" t="s">
        <v>37</v>
      </c>
      <c r="B18" s="163" t="s">
        <v>105</v>
      </c>
      <c r="C18" s="163" t="s">
        <v>39</v>
      </c>
      <c r="D18" s="173">
        <v>36</v>
      </c>
      <c r="E18" s="165">
        <v>1</v>
      </c>
      <c r="F18" s="166">
        <v>320000</v>
      </c>
      <c r="G18" s="174">
        <f t="shared" si="1"/>
        <v>11520000</v>
      </c>
      <c r="H18" s="175"/>
      <c r="I18" s="164"/>
      <c r="J18" s="164"/>
      <c r="K18" s="164"/>
      <c r="L18" s="176" t="s">
        <v>107</v>
      </c>
      <c r="M18" s="177"/>
      <c r="N18" s="178"/>
      <c r="O18" s="157"/>
      <c r="P18" s="155"/>
      <c r="Q18" s="158"/>
      <c r="R18" s="155"/>
      <c r="S18" s="159"/>
      <c r="T18" s="155"/>
      <c r="U18" s="155"/>
      <c r="V18" s="155"/>
      <c r="W18" s="157"/>
      <c r="X18" s="160"/>
      <c r="Y18" s="161"/>
      <c r="Z18" s="161"/>
      <c r="AA18" s="161"/>
      <c r="AB18" s="161"/>
    </row>
    <row r="19" spans="1:28" ht="25" customHeight="1">
      <c r="A19" s="162" t="s">
        <v>40</v>
      </c>
      <c r="B19" s="163" t="s">
        <v>38</v>
      </c>
      <c r="C19" s="163" t="s">
        <v>39</v>
      </c>
      <c r="D19" s="179">
        <v>36</v>
      </c>
      <c r="E19" s="180">
        <v>4</v>
      </c>
      <c r="F19" s="166">
        <v>75000</v>
      </c>
      <c r="G19" s="174">
        <f aca="true" t="shared" si="2" ref="G19:G24">D19*E19*F19</f>
        <v>10800000</v>
      </c>
      <c r="H19" s="181"/>
      <c r="I19" s="179"/>
      <c r="J19" s="179"/>
      <c r="K19" s="179"/>
      <c r="L19" s="176" t="s">
        <v>134</v>
      </c>
      <c r="M19" s="182"/>
      <c r="N19" s="183"/>
      <c r="O19" s="184"/>
      <c r="P19" s="155"/>
      <c r="Q19" s="158"/>
      <c r="R19" s="155"/>
      <c r="S19" s="159"/>
      <c r="T19" s="155"/>
      <c r="U19" s="155"/>
      <c r="V19" s="155"/>
      <c r="W19" s="157"/>
      <c r="X19" s="160"/>
      <c r="Y19" s="161"/>
      <c r="Z19" s="161"/>
      <c r="AA19" s="161"/>
      <c r="AB19" s="161"/>
    </row>
    <row r="20" spans="1:28" ht="22.5" customHeight="1">
      <c r="A20" s="162" t="s">
        <v>41</v>
      </c>
      <c r="B20" s="163" t="s">
        <v>109</v>
      </c>
      <c r="C20" s="163" t="s">
        <v>39</v>
      </c>
      <c r="D20" s="179">
        <v>36</v>
      </c>
      <c r="E20" s="180">
        <v>4</v>
      </c>
      <c r="F20" s="166">
        <v>10000</v>
      </c>
      <c r="G20" s="174">
        <f t="shared" si="2"/>
        <v>1440000</v>
      </c>
      <c r="H20" s="181"/>
      <c r="I20" s="179"/>
      <c r="J20" s="179"/>
      <c r="K20" s="179"/>
      <c r="L20" s="176" t="s">
        <v>90</v>
      </c>
      <c r="M20" s="177"/>
      <c r="N20" s="178"/>
      <c r="O20" s="157"/>
      <c r="P20" s="155"/>
      <c r="Q20" s="158"/>
      <c r="R20" s="155"/>
      <c r="S20" s="159"/>
      <c r="T20" s="155"/>
      <c r="U20" s="155"/>
      <c r="V20" s="155"/>
      <c r="W20" s="157"/>
      <c r="X20" s="160"/>
      <c r="Y20" s="161"/>
      <c r="Z20" s="161"/>
      <c r="AA20" s="161"/>
      <c r="AB20" s="161"/>
    </row>
    <row r="21" spans="1:28" ht="26">
      <c r="A21" s="162" t="s">
        <v>42</v>
      </c>
      <c r="B21" s="163" t="s">
        <v>110</v>
      </c>
      <c r="C21" s="163" t="s">
        <v>39</v>
      </c>
      <c r="D21" s="179">
        <v>40</v>
      </c>
      <c r="E21" s="180">
        <v>2</v>
      </c>
      <c r="F21" s="166">
        <v>5000</v>
      </c>
      <c r="G21" s="174">
        <f t="shared" si="2"/>
        <v>400000</v>
      </c>
      <c r="H21" s="181"/>
      <c r="I21" s="179"/>
      <c r="J21" s="179"/>
      <c r="K21" s="179"/>
      <c r="L21" s="176" t="s">
        <v>108</v>
      </c>
      <c r="M21" s="182"/>
      <c r="N21" s="183"/>
      <c r="O21" s="157"/>
      <c r="P21" s="155"/>
      <c r="Q21" s="158"/>
      <c r="R21" s="155"/>
      <c r="S21" s="159"/>
      <c r="T21" s="155"/>
      <c r="U21" s="155"/>
      <c r="V21" s="155"/>
      <c r="W21" s="157"/>
      <c r="X21" s="160"/>
      <c r="Y21" s="161"/>
      <c r="Z21" s="161"/>
      <c r="AA21" s="161"/>
      <c r="AB21" s="161"/>
    </row>
    <row r="22" spans="1:28" ht="15">
      <c r="A22" s="162" t="s">
        <v>44</v>
      </c>
      <c r="B22" s="163" t="s">
        <v>92</v>
      </c>
      <c r="C22" s="163" t="s">
        <v>39</v>
      </c>
      <c r="D22" s="185">
        <v>70</v>
      </c>
      <c r="E22" s="186">
        <v>2</v>
      </c>
      <c r="F22" s="166">
        <v>12500</v>
      </c>
      <c r="G22" s="174">
        <f t="shared" si="2"/>
        <v>1750000</v>
      </c>
      <c r="H22" s="181"/>
      <c r="I22" s="179"/>
      <c r="J22" s="179"/>
      <c r="K22" s="179"/>
      <c r="L22" s="176" t="s">
        <v>173</v>
      </c>
      <c r="M22" s="177"/>
      <c r="N22" s="178"/>
      <c r="O22" s="157"/>
      <c r="P22" s="155"/>
      <c r="Q22" s="158"/>
      <c r="R22" s="155"/>
      <c r="S22" s="159"/>
      <c r="T22" s="155"/>
      <c r="U22" s="155"/>
      <c r="V22" s="155"/>
      <c r="W22" s="157"/>
      <c r="X22" s="160"/>
      <c r="Y22" s="161"/>
      <c r="Z22" s="161"/>
      <c r="AA22" s="161"/>
      <c r="AB22" s="161"/>
    </row>
    <row r="23" spans="1:28" ht="15">
      <c r="A23" s="162" t="s">
        <v>94</v>
      </c>
      <c r="B23" s="163" t="s">
        <v>93</v>
      </c>
      <c r="C23" s="163" t="s">
        <v>39</v>
      </c>
      <c r="D23" s="163">
        <v>70</v>
      </c>
      <c r="E23" s="163">
        <v>4</v>
      </c>
      <c r="F23" s="166">
        <v>9000</v>
      </c>
      <c r="G23" s="174">
        <f t="shared" si="2"/>
        <v>2520000</v>
      </c>
      <c r="H23" s="181"/>
      <c r="I23" s="179"/>
      <c r="J23" s="179"/>
      <c r="K23" s="179"/>
      <c r="L23" s="176" t="s">
        <v>172</v>
      </c>
      <c r="M23" s="177"/>
      <c r="N23" s="178"/>
      <c r="O23" s="157"/>
      <c r="P23" s="155"/>
      <c r="Q23" s="158"/>
      <c r="R23" s="155"/>
      <c r="S23" s="159"/>
      <c r="T23" s="155"/>
      <c r="U23" s="155"/>
      <c r="V23" s="155"/>
      <c r="W23" s="157"/>
      <c r="X23" s="160"/>
      <c r="Y23" s="161"/>
      <c r="Z23" s="161"/>
      <c r="AA23" s="161"/>
      <c r="AB23" s="161"/>
    </row>
    <row r="24" spans="1:28" ht="15">
      <c r="A24" s="162" t="s">
        <v>96</v>
      </c>
      <c r="B24" s="163" t="s">
        <v>95</v>
      </c>
      <c r="C24" s="163" t="s">
        <v>36</v>
      </c>
      <c r="D24" s="163">
        <v>1</v>
      </c>
      <c r="E24" s="163">
        <v>2</v>
      </c>
      <c r="F24" s="166">
        <v>50000</v>
      </c>
      <c r="G24" s="174">
        <f t="shared" si="2"/>
        <v>100000</v>
      </c>
      <c r="H24" s="181"/>
      <c r="I24" s="179"/>
      <c r="J24" s="179"/>
      <c r="K24" s="179"/>
      <c r="L24" s="176" t="s">
        <v>181</v>
      </c>
      <c r="M24" s="177"/>
      <c r="N24" s="178"/>
      <c r="O24" s="187"/>
      <c r="P24" s="177"/>
      <c r="Q24" s="177"/>
      <c r="R24" s="177"/>
      <c r="S24" s="177"/>
      <c r="T24" s="177"/>
      <c r="U24" s="177"/>
      <c r="V24" s="177"/>
      <c r="W24" s="188"/>
      <c r="X24" s="160"/>
      <c r="Y24" s="161"/>
      <c r="Z24" s="161"/>
      <c r="AA24" s="161"/>
      <c r="AB24" s="161"/>
    </row>
    <row r="25" spans="1:28" ht="15">
      <c r="A25" s="162" t="s">
        <v>99</v>
      </c>
      <c r="B25" s="163" t="s">
        <v>97</v>
      </c>
      <c r="C25" s="163" t="s">
        <v>98</v>
      </c>
      <c r="D25" s="163">
        <v>70</v>
      </c>
      <c r="E25" s="163">
        <v>1</v>
      </c>
      <c r="F25" s="166">
        <v>3000</v>
      </c>
      <c r="G25" s="174">
        <f aca="true" t="shared" si="3" ref="G25:G27">D25*E25*F25</f>
        <v>210000</v>
      </c>
      <c r="H25" s="181"/>
      <c r="I25" s="179"/>
      <c r="J25" s="179"/>
      <c r="K25" s="179"/>
      <c r="L25" s="176" t="s">
        <v>182</v>
      </c>
      <c r="M25" s="177"/>
      <c r="N25" s="178"/>
      <c r="O25" s="187"/>
      <c r="P25" s="177"/>
      <c r="Q25" s="177"/>
      <c r="R25" s="177"/>
      <c r="S25" s="177"/>
      <c r="T25" s="177"/>
      <c r="U25" s="177"/>
      <c r="V25" s="177"/>
      <c r="W25" s="188"/>
      <c r="X25" s="160"/>
      <c r="Y25" s="161"/>
      <c r="Z25" s="161"/>
      <c r="AA25" s="161"/>
      <c r="AB25" s="161"/>
    </row>
    <row r="26" spans="1:28" ht="15">
      <c r="A26" s="162" t="s">
        <v>103</v>
      </c>
      <c r="B26" s="163" t="s">
        <v>100</v>
      </c>
      <c r="C26" s="163" t="s">
        <v>101</v>
      </c>
      <c r="D26" s="163">
        <v>2</v>
      </c>
      <c r="E26" s="163">
        <v>2</v>
      </c>
      <c r="F26" s="166">
        <v>100000</v>
      </c>
      <c r="G26" s="174">
        <f t="shared" si="3"/>
        <v>400000</v>
      </c>
      <c r="H26" s="181"/>
      <c r="I26" s="179"/>
      <c r="J26" s="179"/>
      <c r="K26" s="179"/>
      <c r="L26" s="176" t="s">
        <v>174</v>
      </c>
      <c r="M26" s="177"/>
      <c r="N26" s="178"/>
      <c r="O26" s="187"/>
      <c r="P26" s="177"/>
      <c r="Q26" s="177"/>
      <c r="R26" s="177"/>
      <c r="S26" s="177"/>
      <c r="T26" s="177"/>
      <c r="U26" s="177"/>
      <c r="V26" s="177"/>
      <c r="W26" s="188"/>
      <c r="X26" s="160"/>
      <c r="Y26" s="161"/>
      <c r="Z26" s="161"/>
      <c r="AA26" s="161"/>
      <c r="AB26" s="161"/>
    </row>
    <row r="27" spans="1:28" ht="15">
      <c r="A27" s="189" t="s">
        <v>104</v>
      </c>
      <c r="B27" s="190" t="s">
        <v>102</v>
      </c>
      <c r="C27" s="190" t="s">
        <v>36</v>
      </c>
      <c r="D27" s="190">
        <v>3</v>
      </c>
      <c r="E27" s="190">
        <v>2</v>
      </c>
      <c r="F27" s="191">
        <v>30000</v>
      </c>
      <c r="G27" s="174">
        <f t="shared" si="3"/>
        <v>180000</v>
      </c>
      <c r="H27" s="181"/>
      <c r="I27" s="179"/>
      <c r="J27" s="179"/>
      <c r="K27" s="179"/>
      <c r="L27" s="176" t="s">
        <v>180</v>
      </c>
      <c r="M27" s="177"/>
      <c r="N27" s="178"/>
      <c r="O27" s="192"/>
      <c r="P27" s="193"/>
      <c r="Q27" s="193"/>
      <c r="R27" s="193"/>
      <c r="S27" s="193"/>
      <c r="T27" s="193"/>
      <c r="U27" s="193"/>
      <c r="V27" s="193"/>
      <c r="W27" s="194"/>
      <c r="X27" s="160"/>
      <c r="Y27" s="161"/>
      <c r="Z27" s="161"/>
      <c r="AA27" s="161"/>
      <c r="AB27" s="161"/>
    </row>
    <row r="28" spans="1:28" ht="13" customHeight="1" thickBot="1">
      <c r="A28" s="162"/>
      <c r="B28" s="195" t="s">
        <v>156</v>
      </c>
      <c r="C28" s="195"/>
      <c r="D28" s="195"/>
      <c r="E28" s="195"/>
      <c r="F28" s="196"/>
      <c r="G28" s="197">
        <f>SUM(G17:G27)</f>
        <v>30420000</v>
      </c>
      <c r="H28" s="198"/>
      <c r="I28" s="198"/>
      <c r="J28" s="198"/>
      <c r="K28" s="198"/>
      <c r="L28" s="176"/>
      <c r="M28" s="177"/>
      <c r="N28" s="178"/>
      <c r="O28" s="187"/>
      <c r="P28" s="177"/>
      <c r="Q28" s="177"/>
      <c r="R28" s="177"/>
      <c r="S28" s="177"/>
      <c r="T28" s="177"/>
      <c r="U28" s="177"/>
      <c r="V28" s="177"/>
      <c r="W28" s="188"/>
      <c r="X28" s="160"/>
      <c r="Y28" s="161"/>
      <c r="Z28" s="161"/>
      <c r="AA28" s="161"/>
      <c r="AB28" s="161"/>
    </row>
    <row r="29" spans="1:28" ht="13" customHeight="1">
      <c r="A29" s="199"/>
      <c r="B29" s="200"/>
      <c r="C29" s="200"/>
      <c r="D29" s="200"/>
      <c r="E29" s="200"/>
      <c r="F29" s="200"/>
      <c r="G29" s="201"/>
      <c r="H29" s="202"/>
      <c r="I29" s="203"/>
      <c r="J29" s="203"/>
      <c r="K29" s="204"/>
      <c r="L29" s="176"/>
      <c r="M29" s="177"/>
      <c r="N29" s="178"/>
      <c r="O29" s="157"/>
      <c r="P29" s="155"/>
      <c r="Q29" s="158"/>
      <c r="R29" s="155"/>
      <c r="S29" s="159"/>
      <c r="T29" s="155"/>
      <c r="U29" s="155"/>
      <c r="V29" s="155"/>
      <c r="W29" s="155"/>
      <c r="X29" s="160"/>
      <c r="Y29" s="161"/>
      <c r="Z29" s="161"/>
      <c r="AA29" s="161"/>
      <c r="AB29" s="161"/>
    </row>
    <row r="30" spans="1:28" ht="26.5" customHeight="1">
      <c r="A30" s="205">
        <v>2.2</v>
      </c>
      <c r="B30" s="206" t="s">
        <v>199</v>
      </c>
      <c r="C30" s="206"/>
      <c r="D30" s="206"/>
      <c r="E30" s="206"/>
      <c r="F30" s="206"/>
      <c r="G30" s="207"/>
      <c r="H30" s="208"/>
      <c r="I30" s="209">
        <f>G42</f>
        <v>24542500</v>
      </c>
      <c r="J30" s="210"/>
      <c r="K30" s="211"/>
      <c r="L30" s="212"/>
      <c r="M30" s="163"/>
      <c r="N30" s="213"/>
      <c r="O30" s="214"/>
      <c r="P30" s="161"/>
      <c r="Q30" s="215"/>
      <c r="R30" s="161"/>
      <c r="S30" s="216"/>
      <c r="T30" s="161"/>
      <c r="U30" s="161"/>
      <c r="V30" s="161"/>
      <c r="W30" s="214"/>
      <c r="X30" s="160"/>
      <c r="Y30" s="161"/>
      <c r="Z30" s="161"/>
      <c r="AA30" s="161"/>
      <c r="AB30" s="161"/>
    </row>
    <row r="31" spans="1:28" ht="15">
      <c r="A31" s="217" t="s">
        <v>46</v>
      </c>
      <c r="B31" s="218" t="s">
        <v>35</v>
      </c>
      <c r="C31" s="219" t="s">
        <v>36</v>
      </c>
      <c r="D31" s="219">
        <v>1</v>
      </c>
      <c r="E31" s="220">
        <v>1</v>
      </c>
      <c r="F31" s="221">
        <v>550000</v>
      </c>
      <c r="G31" s="222">
        <f>E31*F31*D31</f>
        <v>550000</v>
      </c>
      <c r="H31" s="168"/>
      <c r="I31" s="169"/>
      <c r="J31" s="169"/>
      <c r="K31" s="169"/>
      <c r="L31" s="176" t="s">
        <v>203</v>
      </c>
      <c r="M31" s="163"/>
      <c r="N31" s="213"/>
      <c r="O31" s="214"/>
      <c r="P31" s="161"/>
      <c r="Q31" s="215"/>
      <c r="R31" s="161"/>
      <c r="S31" s="216"/>
      <c r="T31" s="161"/>
      <c r="U31" s="161"/>
      <c r="V31" s="161"/>
      <c r="W31" s="214"/>
      <c r="X31" s="160"/>
      <c r="Y31" s="161"/>
      <c r="Z31" s="161"/>
      <c r="AA31" s="161"/>
      <c r="AB31" s="161"/>
    </row>
    <row r="32" spans="1:28" ht="26">
      <c r="A32" s="223" t="s">
        <v>47</v>
      </c>
      <c r="B32" s="224" t="s">
        <v>38</v>
      </c>
      <c r="C32" s="225" t="s">
        <v>39</v>
      </c>
      <c r="D32" s="225">
        <v>36</v>
      </c>
      <c r="E32" s="226">
        <v>3</v>
      </c>
      <c r="F32" s="221">
        <v>75000</v>
      </c>
      <c r="G32" s="222">
        <f aca="true" t="shared" si="4" ref="G32:G41">E32*F32*D32</f>
        <v>8100000</v>
      </c>
      <c r="H32" s="175"/>
      <c r="I32" s="164"/>
      <c r="J32" s="164"/>
      <c r="K32" s="164"/>
      <c r="L32" s="176" t="s">
        <v>111</v>
      </c>
      <c r="M32" s="227"/>
      <c r="N32" s="228"/>
      <c r="O32" s="214"/>
      <c r="P32" s="161"/>
      <c r="Q32" s="215"/>
      <c r="R32" s="161"/>
      <c r="S32" s="216"/>
      <c r="T32" s="161"/>
      <c r="U32" s="161"/>
      <c r="V32" s="161"/>
      <c r="W32" s="214"/>
      <c r="X32" s="160"/>
      <c r="Y32" s="161"/>
      <c r="Z32" s="161"/>
      <c r="AA32" s="161"/>
      <c r="AB32" s="161"/>
    </row>
    <row r="33" spans="1:28" ht="26">
      <c r="A33" s="223" t="s">
        <v>48</v>
      </c>
      <c r="B33" s="224" t="s">
        <v>77</v>
      </c>
      <c r="C33" s="225" t="s">
        <v>39</v>
      </c>
      <c r="D33" s="225">
        <v>36</v>
      </c>
      <c r="E33" s="226">
        <v>1</v>
      </c>
      <c r="F33" s="221">
        <v>320000</v>
      </c>
      <c r="G33" s="222">
        <f t="shared" si="4"/>
        <v>11520000</v>
      </c>
      <c r="H33" s="181"/>
      <c r="I33" s="179"/>
      <c r="J33" s="179"/>
      <c r="K33" s="179"/>
      <c r="L33" s="176" t="s">
        <v>112</v>
      </c>
      <c r="M33" s="227"/>
      <c r="N33" s="228"/>
      <c r="O33" s="214"/>
      <c r="P33" s="161"/>
      <c r="Q33" s="215"/>
      <c r="R33" s="161"/>
      <c r="S33" s="216"/>
      <c r="T33" s="161"/>
      <c r="U33" s="161"/>
      <c r="V33" s="161"/>
      <c r="W33" s="214"/>
      <c r="X33" s="160"/>
      <c r="Y33" s="161"/>
      <c r="Z33" s="161"/>
      <c r="AA33" s="161"/>
      <c r="AB33" s="161"/>
    </row>
    <row r="34" spans="1:28" ht="15">
      <c r="A34" s="223" t="s">
        <v>49</v>
      </c>
      <c r="B34" s="224" t="s">
        <v>113</v>
      </c>
      <c r="C34" s="225" t="s">
        <v>39</v>
      </c>
      <c r="D34" s="225">
        <v>36</v>
      </c>
      <c r="E34" s="226">
        <v>4</v>
      </c>
      <c r="F34" s="221">
        <v>15000</v>
      </c>
      <c r="G34" s="222">
        <f t="shared" si="4"/>
        <v>2160000</v>
      </c>
      <c r="H34" s="181"/>
      <c r="I34" s="179"/>
      <c r="J34" s="179"/>
      <c r="K34" s="179"/>
      <c r="L34" s="176" t="s">
        <v>114</v>
      </c>
      <c r="M34" s="163"/>
      <c r="N34" s="213"/>
      <c r="O34" s="214"/>
      <c r="P34" s="161"/>
      <c r="Q34" s="215"/>
      <c r="R34" s="161"/>
      <c r="S34" s="216"/>
      <c r="T34" s="161"/>
      <c r="U34" s="161"/>
      <c r="V34" s="161"/>
      <c r="W34" s="214"/>
      <c r="X34" s="160"/>
      <c r="Y34" s="161"/>
      <c r="Z34" s="161"/>
      <c r="AA34" s="161"/>
      <c r="AB34" s="161"/>
    </row>
    <row r="35" spans="1:28" ht="15">
      <c r="A35" s="223" t="s">
        <v>50</v>
      </c>
      <c r="B35" s="224" t="s">
        <v>115</v>
      </c>
      <c r="C35" s="225" t="s">
        <v>39</v>
      </c>
      <c r="D35" s="225">
        <v>14</v>
      </c>
      <c r="E35" s="226">
        <v>1</v>
      </c>
      <c r="F35" s="221">
        <v>5000</v>
      </c>
      <c r="G35" s="222">
        <f t="shared" si="4"/>
        <v>70000</v>
      </c>
      <c r="H35" s="181"/>
      <c r="I35" s="179"/>
      <c r="J35" s="179"/>
      <c r="K35" s="179"/>
      <c r="L35" s="176" t="s">
        <v>116</v>
      </c>
      <c r="M35" s="163"/>
      <c r="N35" s="213"/>
      <c r="O35" s="214"/>
      <c r="P35" s="161"/>
      <c r="Q35" s="215"/>
      <c r="R35" s="161"/>
      <c r="S35" s="216"/>
      <c r="T35" s="161"/>
      <c r="U35" s="161"/>
      <c r="V35" s="161"/>
      <c r="W35" s="214"/>
      <c r="X35" s="160"/>
      <c r="Y35" s="161"/>
      <c r="Z35" s="161"/>
      <c r="AA35" s="161"/>
      <c r="AB35" s="161"/>
    </row>
    <row r="36" spans="1:28" ht="15">
      <c r="A36" s="223" t="s">
        <v>50</v>
      </c>
      <c r="B36" s="224" t="s">
        <v>92</v>
      </c>
      <c r="C36" s="225" t="s">
        <v>39</v>
      </c>
      <c r="D36" s="225">
        <v>55</v>
      </c>
      <c r="E36" s="226">
        <v>1</v>
      </c>
      <c r="F36" s="221">
        <v>12500</v>
      </c>
      <c r="G36" s="222">
        <f t="shared" si="4"/>
        <v>687500</v>
      </c>
      <c r="H36" s="181"/>
      <c r="I36" s="179"/>
      <c r="J36" s="179"/>
      <c r="K36" s="179"/>
      <c r="L36" s="176" t="s">
        <v>186</v>
      </c>
      <c r="M36" s="163"/>
      <c r="N36" s="213"/>
      <c r="O36" s="214"/>
      <c r="P36" s="161"/>
      <c r="Q36" s="215"/>
      <c r="R36" s="161"/>
      <c r="S36" s="216"/>
      <c r="T36" s="161"/>
      <c r="U36" s="161"/>
      <c r="V36" s="161"/>
      <c r="W36" s="214"/>
      <c r="X36" s="160"/>
      <c r="Y36" s="161"/>
      <c r="Z36" s="161"/>
      <c r="AA36" s="161"/>
      <c r="AB36" s="161"/>
    </row>
    <row r="37" spans="1:28" ht="15">
      <c r="A37" s="223" t="s">
        <v>51</v>
      </c>
      <c r="B37" s="224" t="s">
        <v>117</v>
      </c>
      <c r="C37" s="225" t="s">
        <v>39</v>
      </c>
      <c r="D37" s="225">
        <v>55</v>
      </c>
      <c r="E37" s="226">
        <v>2</v>
      </c>
      <c r="F37" s="221">
        <v>9500</v>
      </c>
      <c r="G37" s="222">
        <f t="shared" si="4"/>
        <v>1045000</v>
      </c>
      <c r="H37" s="181"/>
      <c r="I37" s="179"/>
      <c r="J37" s="179"/>
      <c r="K37" s="179"/>
      <c r="L37" s="176" t="s">
        <v>187</v>
      </c>
      <c r="M37" s="163"/>
      <c r="N37" s="213"/>
      <c r="O37" s="214"/>
      <c r="P37" s="161"/>
      <c r="Q37" s="215"/>
      <c r="R37" s="161"/>
      <c r="S37" s="216"/>
      <c r="T37" s="161"/>
      <c r="U37" s="161"/>
      <c r="V37" s="161"/>
      <c r="W37" s="214"/>
      <c r="X37" s="160"/>
      <c r="Y37" s="161"/>
      <c r="Z37" s="161"/>
      <c r="AA37" s="161"/>
      <c r="AB37" s="161"/>
    </row>
    <row r="38" spans="1:28" ht="15">
      <c r="A38" s="223" t="s">
        <v>80</v>
      </c>
      <c r="B38" s="224" t="s">
        <v>95</v>
      </c>
      <c r="C38" s="225" t="s">
        <v>39</v>
      </c>
      <c r="D38" s="225">
        <v>1</v>
      </c>
      <c r="E38" s="226">
        <v>1</v>
      </c>
      <c r="F38" s="221">
        <v>50000</v>
      </c>
      <c r="G38" s="222">
        <f t="shared" si="4"/>
        <v>50000</v>
      </c>
      <c r="H38" s="181"/>
      <c r="I38" s="179"/>
      <c r="J38" s="179"/>
      <c r="K38" s="179"/>
      <c r="L38" s="176" t="s">
        <v>118</v>
      </c>
      <c r="M38" s="163"/>
      <c r="N38" s="213"/>
      <c r="O38" s="214"/>
      <c r="P38" s="161"/>
      <c r="Q38" s="215"/>
      <c r="R38" s="161"/>
      <c r="S38" s="216"/>
      <c r="T38" s="161"/>
      <c r="U38" s="161"/>
      <c r="V38" s="161"/>
      <c r="W38" s="214"/>
      <c r="X38" s="160"/>
      <c r="Y38" s="161"/>
      <c r="Z38" s="161"/>
      <c r="AA38" s="161"/>
      <c r="AB38" s="161"/>
    </row>
    <row r="39" spans="1:28" ht="15">
      <c r="A39" s="223" t="s">
        <v>51</v>
      </c>
      <c r="B39" s="224" t="s">
        <v>43</v>
      </c>
      <c r="C39" s="225" t="s">
        <v>39</v>
      </c>
      <c r="D39" s="225">
        <v>2</v>
      </c>
      <c r="E39" s="226">
        <v>1</v>
      </c>
      <c r="F39" s="221">
        <v>50000</v>
      </c>
      <c r="G39" s="222">
        <f t="shared" si="4"/>
        <v>100000</v>
      </c>
      <c r="H39" s="181"/>
      <c r="I39" s="179"/>
      <c r="J39" s="179"/>
      <c r="K39" s="179"/>
      <c r="L39" s="176" t="s">
        <v>119</v>
      </c>
      <c r="M39" s="163"/>
      <c r="N39" s="213"/>
      <c r="O39" s="214"/>
      <c r="P39" s="161"/>
      <c r="Q39" s="215"/>
      <c r="R39" s="161"/>
      <c r="S39" s="216"/>
      <c r="T39" s="161"/>
      <c r="U39" s="161"/>
      <c r="V39" s="161"/>
      <c r="W39" s="214"/>
      <c r="X39" s="160"/>
      <c r="Y39" s="161"/>
      <c r="Z39" s="161"/>
      <c r="AA39" s="161"/>
      <c r="AB39" s="161"/>
    </row>
    <row r="40" spans="1:28" ht="15">
      <c r="A40" s="223" t="s">
        <v>80</v>
      </c>
      <c r="B40" s="229" t="s">
        <v>45</v>
      </c>
      <c r="C40" s="230" t="s">
        <v>36</v>
      </c>
      <c r="D40" s="230">
        <v>55</v>
      </c>
      <c r="E40" s="231">
        <v>1</v>
      </c>
      <c r="F40" s="221">
        <v>2000</v>
      </c>
      <c r="G40" s="222">
        <f t="shared" si="4"/>
        <v>110000</v>
      </c>
      <c r="H40" s="181"/>
      <c r="I40" s="179"/>
      <c r="J40" s="179"/>
      <c r="K40" s="179"/>
      <c r="L40" s="176" t="s">
        <v>188</v>
      </c>
      <c r="M40" s="163"/>
      <c r="N40" s="213"/>
      <c r="O40" s="214"/>
      <c r="P40" s="161"/>
      <c r="Q40" s="215"/>
      <c r="R40" s="161"/>
      <c r="S40" s="216"/>
      <c r="T40" s="161"/>
      <c r="U40" s="161"/>
      <c r="V40" s="161"/>
      <c r="W40" s="214"/>
      <c r="X40" s="160"/>
      <c r="Y40" s="161"/>
      <c r="Z40" s="161"/>
      <c r="AA40" s="161"/>
      <c r="AB40" s="161"/>
    </row>
    <row r="41" spans="1:28" ht="13.5" thickBot="1">
      <c r="A41" s="223" t="s">
        <v>120</v>
      </c>
      <c r="B41" s="229" t="s">
        <v>82</v>
      </c>
      <c r="C41" s="230" t="s">
        <v>36</v>
      </c>
      <c r="D41" s="230">
        <v>3</v>
      </c>
      <c r="E41" s="231">
        <v>1</v>
      </c>
      <c r="F41" s="221">
        <v>50000</v>
      </c>
      <c r="G41" s="222">
        <f t="shared" si="4"/>
        <v>150000</v>
      </c>
      <c r="H41" s="181"/>
      <c r="I41" s="179"/>
      <c r="J41" s="179"/>
      <c r="K41" s="179"/>
      <c r="L41" s="176" t="s">
        <v>175</v>
      </c>
      <c r="M41" s="163"/>
      <c r="N41" s="213"/>
      <c r="O41" s="214"/>
      <c r="P41" s="161"/>
      <c r="Q41" s="215"/>
      <c r="R41" s="161"/>
      <c r="S41" s="216"/>
      <c r="T41" s="161"/>
      <c r="U41" s="161"/>
      <c r="V41" s="161"/>
      <c r="W41" s="214"/>
      <c r="X41" s="160"/>
      <c r="Y41" s="161"/>
      <c r="Z41" s="161"/>
      <c r="AA41" s="161"/>
      <c r="AB41" s="161"/>
    </row>
    <row r="42" spans="1:28" ht="13.5" thickBot="1">
      <c r="A42" s="199"/>
      <c r="B42" s="232" t="s">
        <v>156</v>
      </c>
      <c r="C42" s="233"/>
      <c r="D42" s="233"/>
      <c r="E42" s="233"/>
      <c r="F42" s="234"/>
      <c r="G42" s="235">
        <f>SUM(G31:K41)</f>
        <v>24542500</v>
      </c>
      <c r="H42" s="198"/>
      <c r="I42" s="198"/>
      <c r="J42" s="198"/>
      <c r="K42" s="198"/>
      <c r="L42" s="176"/>
      <c r="M42" s="163"/>
      <c r="N42" s="213"/>
      <c r="O42" s="214"/>
      <c r="P42" s="161"/>
      <c r="Q42" s="215"/>
      <c r="R42" s="161"/>
      <c r="S42" s="216"/>
      <c r="T42" s="161"/>
      <c r="U42" s="161"/>
      <c r="V42" s="161"/>
      <c r="W42" s="214"/>
      <c r="X42" s="160"/>
      <c r="Y42" s="161"/>
      <c r="Z42" s="161"/>
      <c r="AA42" s="161"/>
      <c r="AB42" s="161"/>
    </row>
    <row r="43" spans="1:28" ht="23.5" customHeight="1">
      <c r="A43" s="205">
        <v>2.3</v>
      </c>
      <c r="B43" s="236" t="s">
        <v>198</v>
      </c>
      <c r="C43" s="236"/>
      <c r="D43" s="236"/>
      <c r="E43" s="236"/>
      <c r="F43" s="236"/>
      <c r="G43" s="237"/>
      <c r="H43" s="152"/>
      <c r="I43" s="153"/>
      <c r="J43" s="238">
        <f>G53</f>
        <v>14535000</v>
      </c>
      <c r="K43" s="239"/>
      <c r="L43" s="212"/>
      <c r="M43" s="163"/>
      <c r="N43" s="213"/>
      <c r="O43" s="214"/>
      <c r="P43" s="161"/>
      <c r="Q43" s="215"/>
      <c r="R43" s="161"/>
      <c r="S43" s="216"/>
      <c r="T43" s="161"/>
      <c r="U43" s="161"/>
      <c r="V43" s="161"/>
      <c r="W43" s="214"/>
      <c r="X43" s="160"/>
      <c r="Y43" s="161"/>
      <c r="Z43" s="161"/>
      <c r="AA43" s="161"/>
      <c r="AB43" s="161"/>
    </row>
    <row r="44" spans="1:28" ht="15">
      <c r="A44" s="217" t="s">
        <v>52</v>
      </c>
      <c r="B44" s="218" t="s">
        <v>35</v>
      </c>
      <c r="C44" s="220" t="s">
        <v>36</v>
      </c>
      <c r="D44" s="219">
        <v>2</v>
      </c>
      <c r="E44" s="220">
        <v>1</v>
      </c>
      <c r="F44" s="240">
        <v>550000</v>
      </c>
      <c r="G44" s="241">
        <f>D44*F44*E44</f>
        <v>1100000</v>
      </c>
      <c r="H44" s="164"/>
      <c r="I44" s="164"/>
      <c r="J44" s="164"/>
      <c r="K44" s="164"/>
      <c r="L44" s="176" t="s">
        <v>88</v>
      </c>
      <c r="M44" s="163"/>
      <c r="N44" s="213"/>
      <c r="O44" s="214"/>
      <c r="P44" s="161"/>
      <c r="Q44" s="215"/>
      <c r="R44" s="161"/>
      <c r="S44" s="216"/>
      <c r="T44" s="161"/>
      <c r="U44" s="161"/>
      <c r="V44" s="161"/>
      <c r="W44" s="214"/>
      <c r="X44" s="160"/>
      <c r="Y44" s="161"/>
      <c r="Z44" s="161"/>
      <c r="AA44" s="161"/>
      <c r="AB44" s="161"/>
    </row>
    <row r="45" spans="1:28" ht="15">
      <c r="A45" s="223" t="s">
        <v>53</v>
      </c>
      <c r="B45" s="224" t="s">
        <v>81</v>
      </c>
      <c r="C45" s="226" t="s">
        <v>39</v>
      </c>
      <c r="D45" s="225">
        <v>15</v>
      </c>
      <c r="E45" s="226">
        <v>1</v>
      </c>
      <c r="F45" s="242">
        <v>320000</v>
      </c>
      <c r="G45" s="241">
        <f aca="true" t="shared" si="5" ref="G45:G52">D45*F45*E45</f>
        <v>4800000</v>
      </c>
      <c r="H45" s="179"/>
      <c r="I45" s="179"/>
      <c r="J45" s="179"/>
      <c r="K45" s="179"/>
      <c r="L45" s="176" t="s">
        <v>121</v>
      </c>
      <c r="M45" s="163"/>
      <c r="N45" s="213"/>
      <c r="O45" s="214"/>
      <c r="P45" s="161"/>
      <c r="Q45" s="215"/>
      <c r="R45" s="161"/>
      <c r="S45" s="216"/>
      <c r="T45" s="161"/>
      <c r="U45" s="161"/>
      <c r="V45" s="161"/>
      <c r="W45" s="214"/>
      <c r="X45" s="160"/>
      <c r="Y45" s="161"/>
      <c r="Z45" s="161"/>
      <c r="AA45" s="161"/>
      <c r="AB45" s="161"/>
    </row>
    <row r="46" spans="1:28" ht="15">
      <c r="A46" s="223" t="s">
        <v>54</v>
      </c>
      <c r="B46" s="224" t="s">
        <v>113</v>
      </c>
      <c r="C46" s="226" t="s">
        <v>39</v>
      </c>
      <c r="D46" s="225">
        <v>15</v>
      </c>
      <c r="E46" s="226">
        <v>4</v>
      </c>
      <c r="F46" s="242">
        <v>15000</v>
      </c>
      <c r="G46" s="241">
        <f t="shared" si="5"/>
        <v>900000</v>
      </c>
      <c r="H46" s="179"/>
      <c r="I46" s="179"/>
      <c r="J46" s="179"/>
      <c r="K46" s="179"/>
      <c r="L46" s="176" t="s">
        <v>125</v>
      </c>
      <c r="M46" s="163"/>
      <c r="N46" s="213"/>
      <c r="O46" s="214"/>
      <c r="P46" s="161"/>
      <c r="Q46" s="215"/>
      <c r="R46" s="161"/>
      <c r="S46" s="216"/>
      <c r="T46" s="161"/>
      <c r="U46" s="161"/>
      <c r="V46" s="161"/>
      <c r="W46" s="214"/>
      <c r="X46" s="160"/>
      <c r="Y46" s="161"/>
      <c r="Z46" s="161"/>
      <c r="AA46" s="161"/>
      <c r="AB46" s="161"/>
    </row>
    <row r="47" spans="1:28" ht="15">
      <c r="A47" s="223" t="s">
        <v>55</v>
      </c>
      <c r="B47" s="224" t="s">
        <v>38</v>
      </c>
      <c r="C47" s="226" t="s">
        <v>39</v>
      </c>
      <c r="D47" s="225">
        <v>15</v>
      </c>
      <c r="E47" s="226">
        <v>3</v>
      </c>
      <c r="F47" s="242">
        <v>75000</v>
      </c>
      <c r="G47" s="241">
        <f t="shared" si="5"/>
        <v>3375000</v>
      </c>
      <c r="H47" s="179"/>
      <c r="I47" s="179"/>
      <c r="J47" s="179"/>
      <c r="K47" s="179"/>
      <c r="L47" s="176" t="s">
        <v>123</v>
      </c>
      <c r="M47" s="163"/>
      <c r="N47" s="213"/>
      <c r="O47" s="214"/>
      <c r="P47" s="161"/>
      <c r="Q47" s="215"/>
      <c r="R47" s="161"/>
      <c r="S47" s="216"/>
      <c r="T47" s="161"/>
      <c r="U47" s="161"/>
      <c r="V47" s="161"/>
      <c r="W47" s="214"/>
      <c r="X47" s="160"/>
      <c r="Y47" s="161"/>
      <c r="Z47" s="161"/>
      <c r="AA47" s="161"/>
      <c r="AB47" s="161"/>
    </row>
    <row r="48" spans="1:28" ht="15">
      <c r="A48" s="223" t="s">
        <v>56</v>
      </c>
      <c r="B48" s="224" t="s">
        <v>92</v>
      </c>
      <c r="C48" s="226" t="s">
        <v>39</v>
      </c>
      <c r="D48" s="225">
        <v>60</v>
      </c>
      <c r="E48" s="226">
        <v>2</v>
      </c>
      <c r="F48" s="242">
        <v>12500</v>
      </c>
      <c r="G48" s="241">
        <f t="shared" si="5"/>
        <v>1500000</v>
      </c>
      <c r="H48" s="179"/>
      <c r="I48" s="179"/>
      <c r="J48" s="179"/>
      <c r="K48" s="179"/>
      <c r="L48" s="176" t="s">
        <v>122</v>
      </c>
      <c r="M48" s="163"/>
      <c r="N48" s="213"/>
      <c r="O48" s="214"/>
      <c r="P48" s="161"/>
      <c r="Q48" s="215"/>
      <c r="R48" s="161"/>
      <c r="S48" s="216"/>
      <c r="T48" s="161"/>
      <c r="U48" s="161"/>
      <c r="V48" s="161"/>
      <c r="W48" s="214"/>
      <c r="X48" s="160"/>
      <c r="Y48" s="161"/>
      <c r="Z48" s="161"/>
      <c r="AA48" s="161"/>
      <c r="AB48" s="161"/>
    </row>
    <row r="49" spans="1:28" ht="15">
      <c r="A49" s="243" t="s">
        <v>56</v>
      </c>
      <c r="B49" s="224" t="s">
        <v>124</v>
      </c>
      <c r="C49" s="244" t="s">
        <v>39</v>
      </c>
      <c r="D49" s="245">
        <v>60</v>
      </c>
      <c r="E49" s="244">
        <v>4</v>
      </c>
      <c r="F49" s="246">
        <v>9500</v>
      </c>
      <c r="G49" s="241">
        <f t="shared" si="5"/>
        <v>2280000</v>
      </c>
      <c r="H49" s="179"/>
      <c r="I49" s="179"/>
      <c r="J49" s="179"/>
      <c r="K49" s="179"/>
      <c r="L49" s="176" t="s">
        <v>202</v>
      </c>
      <c r="M49" s="163"/>
      <c r="N49" s="213"/>
      <c r="O49" s="214"/>
      <c r="P49" s="161"/>
      <c r="Q49" s="215"/>
      <c r="R49" s="161"/>
      <c r="S49" s="216"/>
      <c r="T49" s="161"/>
      <c r="U49" s="161"/>
      <c r="V49" s="161"/>
      <c r="W49" s="214"/>
      <c r="X49" s="160"/>
      <c r="Y49" s="161"/>
      <c r="Z49" s="161"/>
      <c r="AA49" s="161"/>
      <c r="AB49" s="161"/>
    </row>
    <row r="50" spans="1:28" ht="15">
      <c r="A50" s="243" t="s">
        <v>56</v>
      </c>
      <c r="B50" s="185" t="s">
        <v>43</v>
      </c>
      <c r="C50" s="186" t="s">
        <v>39</v>
      </c>
      <c r="D50" s="247">
        <v>2</v>
      </c>
      <c r="E50" s="186">
        <v>2</v>
      </c>
      <c r="F50" s="248">
        <v>50000</v>
      </c>
      <c r="G50" s="249">
        <f t="shared" si="5"/>
        <v>200000</v>
      </c>
      <c r="H50" s="179"/>
      <c r="I50" s="179"/>
      <c r="J50" s="179"/>
      <c r="K50" s="179"/>
      <c r="L50" s="176" t="s">
        <v>126</v>
      </c>
      <c r="M50" s="163"/>
      <c r="N50" s="213"/>
      <c r="O50" s="214"/>
      <c r="P50" s="161"/>
      <c r="Q50" s="215"/>
      <c r="R50" s="161"/>
      <c r="S50" s="216"/>
      <c r="T50" s="161"/>
      <c r="U50" s="161"/>
      <c r="V50" s="161"/>
      <c r="W50" s="214"/>
      <c r="X50" s="160"/>
      <c r="Y50" s="161"/>
      <c r="Z50" s="161"/>
      <c r="AA50" s="161"/>
      <c r="AB50" s="161"/>
    </row>
    <row r="51" spans="1:28" ht="15">
      <c r="A51" s="199" t="s">
        <v>57</v>
      </c>
      <c r="B51" s="161" t="s">
        <v>45</v>
      </c>
      <c r="C51" s="215" t="s">
        <v>36</v>
      </c>
      <c r="D51" s="216">
        <v>60</v>
      </c>
      <c r="E51" s="215">
        <v>1</v>
      </c>
      <c r="F51" s="250">
        <v>3000</v>
      </c>
      <c r="G51" s="249">
        <f t="shared" si="5"/>
        <v>180000</v>
      </c>
      <c r="H51" s="185"/>
      <c r="I51" s="185"/>
      <c r="J51" s="185"/>
      <c r="K51" s="185"/>
      <c r="L51" s="176" t="s">
        <v>78</v>
      </c>
      <c r="M51" s="163"/>
      <c r="N51" s="213"/>
      <c r="O51" s="214"/>
      <c r="P51" s="161"/>
      <c r="Q51" s="215"/>
      <c r="R51" s="161"/>
      <c r="S51" s="216"/>
      <c r="T51" s="161"/>
      <c r="U51" s="161"/>
      <c r="V51" s="161"/>
      <c r="W51" s="214"/>
      <c r="X51" s="160"/>
      <c r="Y51" s="161"/>
      <c r="Z51" s="161"/>
      <c r="AA51" s="161"/>
      <c r="AB51" s="161"/>
    </row>
    <row r="52" spans="1:28" ht="13.5" thickBot="1">
      <c r="A52" s="251" t="s">
        <v>87</v>
      </c>
      <c r="B52" s="198" t="s">
        <v>82</v>
      </c>
      <c r="C52" s="203" t="s">
        <v>36</v>
      </c>
      <c r="D52" s="204">
        <v>4</v>
      </c>
      <c r="E52" s="203">
        <v>1</v>
      </c>
      <c r="F52" s="252">
        <v>50000</v>
      </c>
      <c r="G52" s="249">
        <f t="shared" si="5"/>
        <v>200000</v>
      </c>
      <c r="H52" s="198"/>
      <c r="I52" s="198"/>
      <c r="J52" s="198"/>
      <c r="K52" s="198"/>
      <c r="L52" s="176" t="s">
        <v>127</v>
      </c>
      <c r="M52" s="163"/>
      <c r="N52" s="213"/>
      <c r="O52" s="214"/>
      <c r="P52" s="161"/>
      <c r="Q52" s="215"/>
      <c r="R52" s="161"/>
      <c r="S52" s="216"/>
      <c r="T52" s="161"/>
      <c r="U52" s="161"/>
      <c r="V52" s="161"/>
      <c r="W52" s="214"/>
      <c r="X52" s="160"/>
      <c r="Y52" s="161"/>
      <c r="Z52" s="161"/>
      <c r="AA52" s="161"/>
      <c r="AB52" s="161"/>
    </row>
    <row r="53" spans="1:28" ht="13.5" thickBot="1">
      <c r="A53" s="199"/>
      <c r="B53" s="253" t="s">
        <v>156</v>
      </c>
      <c r="C53" s="253"/>
      <c r="D53" s="253"/>
      <c r="E53" s="253"/>
      <c r="F53" s="253"/>
      <c r="G53" s="254">
        <f>SUM(G44:G52)</f>
        <v>14535000</v>
      </c>
      <c r="H53" s="161"/>
      <c r="I53" s="161"/>
      <c r="J53" s="161"/>
      <c r="K53" s="161"/>
      <c r="L53" s="176"/>
      <c r="M53" s="163"/>
      <c r="N53" s="213"/>
      <c r="O53" s="214"/>
      <c r="P53" s="161"/>
      <c r="Q53" s="215"/>
      <c r="R53" s="161"/>
      <c r="S53" s="216"/>
      <c r="T53" s="161"/>
      <c r="U53" s="161"/>
      <c r="V53" s="161"/>
      <c r="W53" s="214"/>
      <c r="X53" s="160"/>
      <c r="Y53" s="161"/>
      <c r="Z53" s="161"/>
      <c r="AA53" s="161"/>
      <c r="AB53" s="161"/>
    </row>
    <row r="54" spans="1:28" ht="22" customHeight="1">
      <c r="A54" s="255">
        <v>2.4</v>
      </c>
      <c r="B54" s="256" t="s">
        <v>133</v>
      </c>
      <c r="C54" s="256"/>
      <c r="D54" s="256"/>
      <c r="E54" s="256"/>
      <c r="F54" s="256"/>
      <c r="G54" s="257"/>
      <c r="H54" s="258"/>
      <c r="I54" s="153"/>
      <c r="J54" s="238">
        <f>G65</f>
        <v>9605000</v>
      </c>
      <c r="K54" s="239"/>
      <c r="L54" s="176"/>
      <c r="M54" s="163"/>
      <c r="N54" s="213"/>
      <c r="O54" s="214"/>
      <c r="P54" s="161"/>
      <c r="Q54" s="215"/>
      <c r="R54" s="161"/>
      <c r="S54" s="216"/>
      <c r="T54" s="161"/>
      <c r="U54" s="161"/>
      <c r="V54" s="161"/>
      <c r="W54" s="214"/>
      <c r="X54" s="160"/>
      <c r="Y54" s="161"/>
      <c r="Z54" s="161"/>
      <c r="AA54" s="161"/>
      <c r="AB54" s="161"/>
    </row>
    <row r="55" spans="1:28" ht="15">
      <c r="A55" s="199" t="s">
        <v>128</v>
      </c>
      <c r="B55" s="163" t="s">
        <v>35</v>
      </c>
      <c r="C55" s="163" t="s">
        <v>36</v>
      </c>
      <c r="D55" s="163">
        <v>1</v>
      </c>
      <c r="E55" s="259">
        <v>1</v>
      </c>
      <c r="F55" s="260">
        <v>550000</v>
      </c>
      <c r="G55" s="261">
        <f aca="true" t="shared" si="6" ref="G55:G62">D55*F55</f>
        <v>550000</v>
      </c>
      <c r="H55" s="164"/>
      <c r="I55" s="164"/>
      <c r="J55" s="164"/>
      <c r="K55" s="164"/>
      <c r="L55" s="176" t="s">
        <v>129</v>
      </c>
      <c r="M55" s="163"/>
      <c r="N55" s="213"/>
      <c r="O55" s="214"/>
      <c r="P55" s="161"/>
      <c r="Q55" s="215"/>
      <c r="R55" s="161"/>
      <c r="S55" s="216"/>
      <c r="T55" s="161"/>
      <c r="U55" s="161"/>
      <c r="V55" s="161"/>
      <c r="W55" s="214"/>
      <c r="X55" s="160"/>
      <c r="Y55" s="161"/>
      <c r="Z55" s="161"/>
      <c r="AA55" s="161"/>
      <c r="AB55" s="161"/>
    </row>
    <row r="56" spans="1:28" ht="15">
      <c r="A56" s="199" t="s">
        <v>83</v>
      </c>
      <c r="B56" s="163" t="s">
        <v>38</v>
      </c>
      <c r="C56" s="163" t="s">
        <v>39</v>
      </c>
      <c r="D56" s="163">
        <v>12</v>
      </c>
      <c r="E56" s="214">
        <v>3</v>
      </c>
      <c r="F56" s="250">
        <v>75000</v>
      </c>
      <c r="G56" s="261">
        <f>D56*E56*F56</f>
        <v>2700000</v>
      </c>
      <c r="H56" s="179"/>
      <c r="I56" s="179"/>
      <c r="J56" s="179"/>
      <c r="K56" s="179"/>
      <c r="L56" s="176" t="s">
        <v>79</v>
      </c>
      <c r="M56" s="163"/>
      <c r="N56" s="213"/>
      <c r="O56" s="214"/>
      <c r="P56" s="161"/>
      <c r="Q56" s="215"/>
      <c r="R56" s="161"/>
      <c r="S56" s="216"/>
      <c r="T56" s="161"/>
      <c r="U56" s="161"/>
      <c r="V56" s="161"/>
      <c r="W56" s="214"/>
      <c r="X56" s="160"/>
      <c r="Y56" s="161"/>
      <c r="Z56" s="161"/>
      <c r="AA56" s="161"/>
      <c r="AB56" s="161"/>
    </row>
    <row r="57" spans="1:28" ht="26">
      <c r="A57" s="199" t="s">
        <v>84</v>
      </c>
      <c r="B57" s="163" t="s">
        <v>77</v>
      </c>
      <c r="C57" s="163" t="s">
        <v>39</v>
      </c>
      <c r="D57" s="163">
        <v>12</v>
      </c>
      <c r="E57" s="214">
        <v>1</v>
      </c>
      <c r="F57" s="250">
        <v>300000</v>
      </c>
      <c r="G57" s="261">
        <f>D57*E57*F57</f>
        <v>3600000</v>
      </c>
      <c r="H57" s="179"/>
      <c r="I57" s="179"/>
      <c r="J57" s="179"/>
      <c r="K57" s="179"/>
      <c r="L57" s="176" t="s">
        <v>183</v>
      </c>
      <c r="M57" s="163"/>
      <c r="N57" s="213"/>
      <c r="O57" s="214"/>
      <c r="P57" s="161"/>
      <c r="Q57" s="215"/>
      <c r="R57" s="161"/>
      <c r="S57" s="216"/>
      <c r="T57" s="161"/>
      <c r="U57" s="161"/>
      <c r="V57" s="161"/>
      <c r="W57" s="214"/>
      <c r="X57" s="160"/>
      <c r="Y57" s="161"/>
      <c r="Z57" s="161"/>
      <c r="AA57" s="161"/>
      <c r="AB57" s="161"/>
    </row>
    <row r="58" spans="1:28" ht="15">
      <c r="A58" s="199" t="s">
        <v>85</v>
      </c>
      <c r="B58" s="163" t="s">
        <v>113</v>
      </c>
      <c r="C58" s="163" t="s">
        <v>39</v>
      </c>
      <c r="D58" s="163">
        <v>12</v>
      </c>
      <c r="E58" s="214">
        <v>4</v>
      </c>
      <c r="F58" s="250">
        <v>15000</v>
      </c>
      <c r="G58" s="261">
        <f>D58*E58*F58</f>
        <v>720000</v>
      </c>
      <c r="H58" s="179"/>
      <c r="I58" s="179"/>
      <c r="J58" s="179"/>
      <c r="K58" s="179"/>
      <c r="L58" s="176" t="s">
        <v>184</v>
      </c>
      <c r="M58" s="163"/>
      <c r="N58" s="213"/>
      <c r="O58" s="214"/>
      <c r="P58" s="161"/>
      <c r="Q58" s="215"/>
      <c r="R58" s="161"/>
      <c r="S58" s="216"/>
      <c r="T58" s="161"/>
      <c r="U58" s="161"/>
      <c r="V58" s="161"/>
      <c r="W58" s="214"/>
      <c r="X58" s="160"/>
      <c r="Y58" s="161"/>
      <c r="Z58" s="161"/>
      <c r="AA58" s="161"/>
      <c r="AB58" s="161"/>
    </row>
    <row r="59" spans="1:28" ht="15">
      <c r="A59" s="199" t="s">
        <v>86</v>
      </c>
      <c r="B59" s="163" t="s">
        <v>92</v>
      </c>
      <c r="C59" s="163" t="s">
        <v>39</v>
      </c>
      <c r="D59" s="163">
        <v>50</v>
      </c>
      <c r="E59" s="214">
        <v>1</v>
      </c>
      <c r="F59" s="250">
        <v>12500</v>
      </c>
      <c r="G59" s="261">
        <f>D59*E59*F59</f>
        <v>625000</v>
      </c>
      <c r="H59" s="179"/>
      <c r="I59" s="179"/>
      <c r="J59" s="179"/>
      <c r="K59" s="179"/>
      <c r="L59" s="176" t="s">
        <v>176</v>
      </c>
      <c r="M59" s="163"/>
      <c r="N59" s="213"/>
      <c r="O59" s="214"/>
      <c r="P59" s="161"/>
      <c r="Q59" s="215"/>
      <c r="R59" s="161"/>
      <c r="S59" s="216"/>
      <c r="T59" s="161"/>
      <c r="U59" s="161"/>
      <c r="V59" s="161"/>
      <c r="W59" s="214"/>
      <c r="X59" s="160"/>
      <c r="Y59" s="161"/>
      <c r="Z59" s="161"/>
      <c r="AA59" s="161"/>
      <c r="AB59" s="161"/>
    </row>
    <row r="60" spans="1:28" ht="15">
      <c r="A60" s="199" t="s">
        <v>84</v>
      </c>
      <c r="B60" s="163" t="s">
        <v>124</v>
      </c>
      <c r="C60" s="163" t="s">
        <v>39</v>
      </c>
      <c r="D60" s="163">
        <v>50</v>
      </c>
      <c r="E60" s="214">
        <v>2</v>
      </c>
      <c r="F60" s="250">
        <v>9500</v>
      </c>
      <c r="G60" s="261">
        <f>D60*E60*F60</f>
        <v>950000</v>
      </c>
      <c r="H60" s="179"/>
      <c r="I60" s="179"/>
      <c r="J60" s="179"/>
      <c r="K60" s="179"/>
      <c r="L60" s="176" t="s">
        <v>185</v>
      </c>
      <c r="M60" s="163"/>
      <c r="N60" s="213"/>
      <c r="O60" s="214"/>
      <c r="P60" s="161"/>
      <c r="Q60" s="215"/>
      <c r="R60" s="161"/>
      <c r="S60" s="216"/>
      <c r="T60" s="161"/>
      <c r="U60" s="161"/>
      <c r="V60" s="161"/>
      <c r="W60" s="214"/>
      <c r="X60" s="160"/>
      <c r="Y60" s="161"/>
      <c r="Z60" s="161"/>
      <c r="AA60" s="161"/>
      <c r="AB60" s="161"/>
    </row>
    <row r="61" spans="1:28" ht="15">
      <c r="A61" s="199" t="s">
        <v>85</v>
      </c>
      <c r="B61" s="163" t="s">
        <v>45</v>
      </c>
      <c r="C61" s="163" t="s">
        <v>36</v>
      </c>
      <c r="D61" s="163">
        <v>50</v>
      </c>
      <c r="E61" s="214">
        <v>1</v>
      </c>
      <c r="F61" s="250">
        <v>3000</v>
      </c>
      <c r="G61" s="261">
        <f t="shared" si="6"/>
        <v>150000</v>
      </c>
      <c r="H61" s="185"/>
      <c r="I61" s="185"/>
      <c r="J61" s="185"/>
      <c r="K61" s="185"/>
      <c r="L61" s="176" t="s">
        <v>78</v>
      </c>
      <c r="M61" s="163"/>
      <c r="N61" s="213"/>
      <c r="O61" s="214"/>
      <c r="P61" s="161"/>
      <c r="Q61" s="215"/>
      <c r="R61" s="161"/>
      <c r="S61" s="216"/>
      <c r="T61" s="161"/>
      <c r="U61" s="161"/>
      <c r="V61" s="161"/>
      <c r="W61" s="214"/>
      <c r="X61" s="160"/>
      <c r="Y61" s="161"/>
      <c r="Z61" s="161"/>
      <c r="AA61" s="161"/>
      <c r="AB61" s="161"/>
    </row>
    <row r="62" spans="1:28" ht="15">
      <c r="A62" s="199" t="s">
        <v>86</v>
      </c>
      <c r="B62" s="163" t="s">
        <v>115</v>
      </c>
      <c r="C62" s="163" t="s">
        <v>36</v>
      </c>
      <c r="D62" s="163">
        <v>30</v>
      </c>
      <c r="E62" s="214">
        <v>1</v>
      </c>
      <c r="F62" s="250">
        <v>5000</v>
      </c>
      <c r="G62" s="261">
        <f t="shared" si="6"/>
        <v>150000</v>
      </c>
      <c r="H62" s="179"/>
      <c r="I62" s="179"/>
      <c r="J62" s="179"/>
      <c r="K62" s="179"/>
      <c r="L62" s="176" t="s">
        <v>177</v>
      </c>
      <c r="M62" s="163"/>
      <c r="N62" s="213"/>
      <c r="O62" s="214"/>
      <c r="P62" s="161"/>
      <c r="Q62" s="215"/>
      <c r="R62" s="161"/>
      <c r="S62" s="216"/>
      <c r="T62" s="161"/>
      <c r="U62" s="161"/>
      <c r="V62" s="161"/>
      <c r="W62" s="214"/>
      <c r="X62" s="160"/>
      <c r="Y62" s="161"/>
      <c r="Z62" s="161"/>
      <c r="AA62" s="161"/>
      <c r="AB62" s="161"/>
    </row>
    <row r="63" spans="1:28" ht="15">
      <c r="A63" s="199" t="s">
        <v>130</v>
      </c>
      <c r="B63" s="163" t="s">
        <v>43</v>
      </c>
      <c r="C63" s="163" t="s">
        <v>39</v>
      </c>
      <c r="D63" s="163">
        <v>2</v>
      </c>
      <c r="E63" s="202">
        <v>1</v>
      </c>
      <c r="F63" s="252">
        <v>50000</v>
      </c>
      <c r="G63" s="261">
        <f>D63*E63*F63</f>
        <v>100000</v>
      </c>
      <c r="H63" s="179"/>
      <c r="I63" s="179"/>
      <c r="J63" s="179"/>
      <c r="K63" s="179"/>
      <c r="L63" s="176" t="s">
        <v>178</v>
      </c>
      <c r="M63" s="163"/>
      <c r="N63" s="213"/>
      <c r="O63" s="214"/>
      <c r="P63" s="161"/>
      <c r="Q63" s="215"/>
      <c r="R63" s="161"/>
      <c r="S63" s="216"/>
      <c r="T63" s="161"/>
      <c r="U63" s="161"/>
      <c r="V63" s="161"/>
      <c r="W63" s="214"/>
      <c r="X63" s="160"/>
      <c r="Y63" s="161"/>
      <c r="Z63" s="161"/>
      <c r="AA63" s="161"/>
      <c r="AB63" s="161"/>
    </row>
    <row r="64" spans="1:28" ht="13.5" thickBot="1">
      <c r="A64" s="199" t="s">
        <v>131</v>
      </c>
      <c r="B64" s="161" t="s">
        <v>132</v>
      </c>
      <c r="C64" s="161" t="s">
        <v>36</v>
      </c>
      <c r="D64" s="203">
        <v>2</v>
      </c>
      <c r="E64" s="202">
        <v>1</v>
      </c>
      <c r="F64" s="252">
        <v>30000</v>
      </c>
      <c r="G64" s="262">
        <f>D64*E64*F64</f>
        <v>60000</v>
      </c>
      <c r="H64" s="179"/>
      <c r="I64" s="179"/>
      <c r="J64" s="179"/>
      <c r="K64" s="179"/>
      <c r="L64" s="176" t="s">
        <v>179</v>
      </c>
      <c r="M64" s="163"/>
      <c r="N64" s="213"/>
      <c r="O64" s="214"/>
      <c r="P64" s="161"/>
      <c r="Q64" s="215"/>
      <c r="R64" s="161"/>
      <c r="S64" s="216"/>
      <c r="T64" s="161"/>
      <c r="U64" s="161"/>
      <c r="V64" s="161"/>
      <c r="W64" s="214"/>
      <c r="X64" s="160"/>
      <c r="Y64" s="161"/>
      <c r="Z64" s="161"/>
      <c r="AA64" s="161"/>
      <c r="AB64" s="161"/>
    </row>
    <row r="65" spans="1:28" ht="19.15" customHeight="1" thickBot="1">
      <c r="A65" s="263" t="s">
        <v>156</v>
      </c>
      <c r="B65" s="264"/>
      <c r="C65" s="264"/>
      <c r="D65" s="265"/>
      <c r="E65" s="265"/>
      <c r="F65" s="265"/>
      <c r="G65" s="266">
        <f>SUM(G55:G64)</f>
        <v>9605000</v>
      </c>
      <c r="H65" s="185"/>
      <c r="I65" s="185"/>
      <c r="J65" s="185"/>
      <c r="K65" s="185"/>
      <c r="L65" s="176"/>
      <c r="M65" s="163"/>
      <c r="N65" s="213"/>
      <c r="O65" s="179"/>
      <c r="P65" s="161"/>
      <c r="Q65" s="215"/>
      <c r="R65" s="161"/>
      <c r="S65" s="216"/>
      <c r="T65" s="161"/>
      <c r="U65" s="161"/>
      <c r="V65" s="161"/>
      <c r="W65" s="214"/>
      <c r="X65" s="160"/>
      <c r="Y65" s="161"/>
      <c r="Z65" s="161"/>
      <c r="AA65" s="161"/>
      <c r="AB65" s="161"/>
    </row>
    <row r="66" spans="1:28" ht="23" customHeight="1">
      <c r="A66" s="255">
        <v>2.5</v>
      </c>
      <c r="B66" s="267" t="s">
        <v>200</v>
      </c>
      <c r="C66" s="267"/>
      <c r="D66" s="267"/>
      <c r="E66" s="267"/>
      <c r="F66" s="267"/>
      <c r="G66" s="257"/>
      <c r="H66" s="268"/>
      <c r="I66" s="269"/>
      <c r="J66" s="270">
        <f>G77</f>
        <v>11920000</v>
      </c>
      <c r="K66" s="271"/>
      <c r="L66" s="176"/>
      <c r="M66" s="163"/>
      <c r="N66" s="213"/>
      <c r="O66" s="179"/>
      <c r="P66" s="161"/>
      <c r="Q66" s="215"/>
      <c r="R66" s="161"/>
      <c r="S66" s="216"/>
      <c r="T66" s="161"/>
      <c r="U66" s="161"/>
      <c r="V66" s="161"/>
      <c r="W66" s="214"/>
      <c r="X66" s="160"/>
      <c r="Y66" s="161"/>
      <c r="Z66" s="161"/>
      <c r="AA66" s="161"/>
      <c r="AB66" s="161"/>
    </row>
    <row r="67" spans="1:28" ht="11" customHeight="1">
      <c r="A67" s="272" t="str">
        <f aca="true" t="shared" si="7" ref="A67:L67">A79</f>
        <v>2.6.1</v>
      </c>
      <c r="B67" s="273" t="str">
        <f t="shared" si="7"/>
        <v xml:space="preserve">Venue Cost </v>
      </c>
      <c r="C67" s="273" t="str">
        <f t="shared" si="7"/>
        <v>Lumsum</v>
      </c>
      <c r="D67" s="274">
        <f t="shared" si="7"/>
        <v>2</v>
      </c>
      <c r="E67" s="275">
        <f t="shared" si="7"/>
        <v>1</v>
      </c>
      <c r="F67" s="275">
        <v>550000</v>
      </c>
      <c r="G67" s="276">
        <f aca="true" t="shared" si="8" ref="G67:G72">D67*E67*F67</f>
        <v>1100000</v>
      </c>
      <c r="H67" s="161"/>
      <c r="I67" s="179"/>
      <c r="J67" s="179"/>
      <c r="K67" s="179"/>
      <c r="L67" s="176" t="str">
        <f t="shared" si="7"/>
        <v>Cost for hiring hall for one day activty in 2 states</v>
      </c>
      <c r="M67" s="163"/>
      <c r="N67" s="213"/>
      <c r="O67" s="161"/>
      <c r="P67" s="161"/>
      <c r="Q67" s="215"/>
      <c r="R67" s="161"/>
      <c r="S67" s="216"/>
      <c r="T67" s="161"/>
      <c r="U67" s="161"/>
      <c r="V67" s="161"/>
      <c r="W67" s="214"/>
      <c r="X67" s="160"/>
      <c r="Y67" s="161"/>
      <c r="Z67" s="161"/>
      <c r="AA67" s="161"/>
      <c r="AB67" s="161"/>
    </row>
    <row r="68" spans="1:28" ht="15">
      <c r="A68" s="277" t="s">
        <v>135</v>
      </c>
      <c r="B68" s="278" t="str">
        <f aca="true" t="shared" si="9" ref="B68:E68">B45</f>
        <v>Flight cost</v>
      </c>
      <c r="C68" s="278" t="str">
        <f t="shared" si="9"/>
        <v>Person-Days</v>
      </c>
      <c r="D68" s="278">
        <f t="shared" si="9"/>
        <v>15</v>
      </c>
      <c r="E68" s="278">
        <f t="shared" si="9"/>
        <v>1</v>
      </c>
      <c r="F68" s="278">
        <v>320000</v>
      </c>
      <c r="G68" s="279">
        <f t="shared" si="8"/>
        <v>4800000</v>
      </c>
      <c r="H68" s="179"/>
      <c r="I68" s="179"/>
      <c r="J68" s="179"/>
      <c r="K68" s="179"/>
      <c r="L68" s="280" t="str">
        <f aca="true" t="shared" si="10" ref="L68:W68">L45</f>
        <v xml:space="preserve">cost for return flight ticket for 15 state level participants </v>
      </c>
      <c r="M68" s="163"/>
      <c r="N68" s="213"/>
      <c r="O68" s="214"/>
      <c r="P68" s="161"/>
      <c r="Q68" s="215"/>
      <c r="R68" s="161"/>
      <c r="S68" s="216"/>
      <c r="T68" s="161">
        <f t="shared" si="10"/>
        <v>0</v>
      </c>
      <c r="U68" s="161">
        <f t="shared" si="10"/>
        <v>0</v>
      </c>
      <c r="V68" s="161">
        <f t="shared" si="10"/>
        <v>0</v>
      </c>
      <c r="W68" s="214">
        <f t="shared" si="10"/>
        <v>0</v>
      </c>
      <c r="X68" s="160"/>
      <c r="Y68" s="161"/>
      <c r="Z68" s="161"/>
      <c r="AA68" s="161"/>
      <c r="AB68" s="161"/>
    </row>
    <row r="69" spans="1:28" ht="14" customHeight="1">
      <c r="A69" s="277" t="s">
        <v>136</v>
      </c>
      <c r="B69" s="278" t="str">
        <f aca="true" t="shared" si="11" ref="B69:C69">B46</f>
        <v>transportation (airport terminal)</v>
      </c>
      <c r="C69" s="278" t="str">
        <f t="shared" si="11"/>
        <v>Person-Days</v>
      </c>
      <c r="D69" s="278">
        <v>15</v>
      </c>
      <c r="E69" s="278">
        <v>3</v>
      </c>
      <c r="F69" s="278">
        <f>F46</f>
        <v>15000</v>
      </c>
      <c r="G69" s="279">
        <f t="shared" si="8"/>
        <v>675000</v>
      </c>
      <c r="H69" s="179"/>
      <c r="I69" s="179"/>
      <c r="J69" s="179"/>
      <c r="K69" s="179"/>
      <c r="L69" s="280" t="str">
        <f aca="true" t="shared" si="12" ref="L69:W69">L46</f>
        <v>cost of airport terminals for 15 participants</v>
      </c>
      <c r="M69" s="163"/>
      <c r="N69" s="213"/>
      <c r="O69" s="214"/>
      <c r="P69" s="161"/>
      <c r="Q69" s="215"/>
      <c r="R69" s="161"/>
      <c r="S69" s="216"/>
      <c r="T69" s="161">
        <f t="shared" si="12"/>
        <v>0</v>
      </c>
      <c r="U69" s="161">
        <f t="shared" si="12"/>
        <v>0</v>
      </c>
      <c r="V69" s="161">
        <f t="shared" si="12"/>
        <v>0</v>
      </c>
      <c r="W69" s="214">
        <f t="shared" si="12"/>
        <v>0</v>
      </c>
      <c r="X69" s="160"/>
      <c r="Y69" s="161"/>
      <c r="Z69" s="161"/>
      <c r="AA69" s="161"/>
      <c r="AB69" s="161"/>
    </row>
    <row r="70" spans="1:28" ht="15">
      <c r="A70" s="162" t="s">
        <v>137</v>
      </c>
      <c r="B70" s="281" t="str">
        <f aca="true" t="shared" si="13" ref="B70:C70">B47</f>
        <v xml:space="preserve">Perdiem Cost </v>
      </c>
      <c r="C70" s="281" t="str">
        <f t="shared" si="13"/>
        <v>Person-Days</v>
      </c>
      <c r="D70" s="281">
        <v>15</v>
      </c>
      <c r="E70" s="281">
        <f>E47</f>
        <v>3</v>
      </c>
      <c r="F70" s="281">
        <f>F47</f>
        <v>75000</v>
      </c>
      <c r="G70" s="279">
        <f t="shared" si="8"/>
        <v>3375000</v>
      </c>
      <c r="H70" s="179"/>
      <c r="I70" s="179"/>
      <c r="J70" s="179"/>
      <c r="K70" s="179"/>
      <c r="L70" s="280" t="s">
        <v>189</v>
      </c>
      <c r="M70" s="163"/>
      <c r="N70" s="213"/>
      <c r="O70" s="214"/>
      <c r="P70" s="161"/>
      <c r="Q70" s="215"/>
      <c r="R70" s="161"/>
      <c r="S70" s="216"/>
      <c r="T70" s="161">
        <f aca="true" t="shared" si="14" ref="T70:W70">T47</f>
        <v>0</v>
      </c>
      <c r="U70" s="161">
        <f t="shared" si="14"/>
        <v>0</v>
      </c>
      <c r="V70" s="161">
        <f t="shared" si="14"/>
        <v>0</v>
      </c>
      <c r="W70" s="214">
        <f t="shared" si="14"/>
        <v>0</v>
      </c>
      <c r="X70" s="160"/>
      <c r="Y70" s="161"/>
      <c r="Z70" s="161"/>
      <c r="AA70" s="161"/>
      <c r="AB70" s="161"/>
    </row>
    <row r="71" spans="1:28" ht="15">
      <c r="A71" s="162" t="s">
        <v>138</v>
      </c>
      <c r="B71" s="281" t="str">
        <f aca="true" t="shared" si="15" ref="B71:C71">B48</f>
        <v>Food &amp; Beverage Cost (lunch)</v>
      </c>
      <c r="C71" s="281" t="str">
        <f t="shared" si="15"/>
        <v>Person-Days</v>
      </c>
      <c r="D71" s="281">
        <v>30</v>
      </c>
      <c r="E71" s="281">
        <f>E48</f>
        <v>2</v>
      </c>
      <c r="F71" s="281">
        <v>12500</v>
      </c>
      <c r="G71" s="279">
        <f t="shared" si="8"/>
        <v>750000</v>
      </c>
      <c r="H71" s="179"/>
      <c r="I71" s="179"/>
      <c r="J71" s="179"/>
      <c r="K71" s="179"/>
      <c r="L71" s="280" t="s">
        <v>195</v>
      </c>
      <c r="M71" s="163"/>
      <c r="N71" s="213"/>
      <c r="O71" s="214"/>
      <c r="P71" s="161"/>
      <c r="Q71" s="215"/>
      <c r="R71" s="161"/>
      <c r="S71" s="216"/>
      <c r="T71" s="161">
        <f aca="true" t="shared" si="16" ref="T71:W71">T48</f>
        <v>0</v>
      </c>
      <c r="U71" s="161">
        <f t="shared" si="16"/>
        <v>0</v>
      </c>
      <c r="V71" s="161">
        <f t="shared" si="16"/>
        <v>0</v>
      </c>
      <c r="W71" s="214">
        <f t="shared" si="16"/>
        <v>0</v>
      </c>
      <c r="X71" s="160"/>
      <c r="Y71" s="161"/>
      <c r="Z71" s="161"/>
      <c r="AA71" s="161"/>
      <c r="AB71" s="161"/>
    </row>
    <row r="72" spans="1:28" ht="19.15" customHeight="1">
      <c r="A72" s="277" t="s">
        <v>139</v>
      </c>
      <c r="B72" s="278" t="str">
        <f aca="true" t="shared" si="17" ref="B72:C72">B49</f>
        <v>Food &amp; Beverage Cost (tea break)</v>
      </c>
      <c r="C72" s="278" t="str">
        <f t="shared" si="17"/>
        <v>Person-Days</v>
      </c>
      <c r="D72" s="278">
        <v>40</v>
      </c>
      <c r="E72" s="278">
        <v>2</v>
      </c>
      <c r="F72" s="278">
        <f>F49</f>
        <v>9500</v>
      </c>
      <c r="G72" s="279">
        <f t="shared" si="8"/>
        <v>760000</v>
      </c>
      <c r="H72" s="179"/>
      <c r="I72" s="179"/>
      <c r="J72" s="179"/>
      <c r="K72" s="179"/>
      <c r="L72" s="282" t="s">
        <v>144</v>
      </c>
      <c r="M72" s="163"/>
      <c r="N72" s="213"/>
      <c r="O72" s="214"/>
      <c r="P72" s="161"/>
      <c r="Q72" s="215"/>
      <c r="R72" s="161"/>
      <c r="S72" s="216"/>
      <c r="T72" s="161">
        <f aca="true" t="shared" si="18" ref="T72:W72">T49</f>
        <v>0</v>
      </c>
      <c r="U72" s="161">
        <f t="shared" si="18"/>
        <v>0</v>
      </c>
      <c r="V72" s="161">
        <f t="shared" si="18"/>
        <v>0</v>
      </c>
      <c r="W72" s="214">
        <f t="shared" si="18"/>
        <v>0</v>
      </c>
      <c r="X72" s="160"/>
      <c r="Y72" s="161"/>
      <c r="Z72" s="161"/>
      <c r="AA72" s="161"/>
      <c r="AB72" s="161"/>
    </row>
    <row r="73" spans="1:28" ht="9.5" customHeight="1">
      <c r="A73" s="277" t="s">
        <v>140</v>
      </c>
      <c r="B73" s="278" t="str">
        <f aca="true" t="shared" si="19" ref="B73:C73">B50</f>
        <v xml:space="preserve">Facilitation Cost </v>
      </c>
      <c r="C73" s="278" t="str">
        <f t="shared" si="19"/>
        <v>Person-Days</v>
      </c>
      <c r="D73" s="278">
        <v>0</v>
      </c>
      <c r="E73" s="278">
        <f>E50</f>
        <v>2</v>
      </c>
      <c r="F73" s="278">
        <f>F50</f>
        <v>50000</v>
      </c>
      <c r="G73" s="279">
        <f>E73*F73</f>
        <v>100000</v>
      </c>
      <c r="H73" s="179"/>
      <c r="I73" s="179"/>
      <c r="J73" s="179"/>
      <c r="K73" s="179"/>
      <c r="L73" s="282" t="str">
        <f aca="true" t="shared" si="20" ref="L73:W73">L50</f>
        <v>facilitation cost for 2 facilitators at 2 days event</v>
      </c>
      <c r="M73" s="163"/>
      <c r="N73" s="213"/>
      <c r="O73" s="214"/>
      <c r="P73" s="161"/>
      <c r="Q73" s="215"/>
      <c r="R73" s="161"/>
      <c r="S73" s="216"/>
      <c r="T73" s="161">
        <f t="shared" si="20"/>
        <v>0</v>
      </c>
      <c r="U73" s="161">
        <f t="shared" si="20"/>
        <v>0</v>
      </c>
      <c r="V73" s="161">
        <f t="shared" si="20"/>
        <v>0</v>
      </c>
      <c r="W73" s="214">
        <f t="shared" si="20"/>
        <v>0</v>
      </c>
      <c r="X73" s="160"/>
      <c r="Y73" s="161"/>
      <c r="Z73" s="161"/>
      <c r="AA73" s="161"/>
      <c r="AB73" s="161"/>
    </row>
    <row r="74" spans="1:28" ht="19.15" customHeight="1">
      <c r="A74" s="277" t="s">
        <v>141</v>
      </c>
      <c r="B74" s="278" t="str">
        <f aca="true" t="shared" si="21" ref="B74:C74">B51</f>
        <v>Other Costs &amp; Supplies</v>
      </c>
      <c r="C74" s="278" t="str">
        <f t="shared" si="21"/>
        <v>Lumsum</v>
      </c>
      <c r="D74" s="278">
        <v>40</v>
      </c>
      <c r="E74" s="278">
        <f>E51</f>
        <v>1</v>
      </c>
      <c r="F74" s="278">
        <f>F51</f>
        <v>3000</v>
      </c>
      <c r="G74" s="279">
        <f>D74*F74</f>
        <v>120000</v>
      </c>
      <c r="H74" s="179"/>
      <c r="I74" s="179"/>
      <c r="J74" s="179"/>
      <c r="K74" s="179"/>
      <c r="L74" s="282" t="str">
        <f aca="true" t="shared" si="22" ref="L74:W74">L51</f>
        <v>cost for stationaries for event</v>
      </c>
      <c r="M74" s="163"/>
      <c r="N74" s="213"/>
      <c r="O74" s="214"/>
      <c r="P74" s="161"/>
      <c r="Q74" s="215"/>
      <c r="R74" s="161"/>
      <c r="S74" s="216"/>
      <c r="T74" s="161">
        <f t="shared" si="22"/>
        <v>0</v>
      </c>
      <c r="U74" s="161">
        <f t="shared" si="22"/>
        <v>0</v>
      </c>
      <c r="V74" s="161">
        <f t="shared" si="22"/>
        <v>0</v>
      </c>
      <c r="W74" s="214">
        <f t="shared" si="22"/>
        <v>0</v>
      </c>
      <c r="X74" s="160"/>
      <c r="Y74" s="161"/>
      <c r="Z74" s="161"/>
      <c r="AA74" s="161"/>
      <c r="AB74" s="161"/>
    </row>
    <row r="75" spans="1:28" ht="19.15" customHeight="1">
      <c r="A75" s="277" t="s">
        <v>142</v>
      </c>
      <c r="B75" s="278" t="s">
        <v>82</v>
      </c>
      <c r="C75" s="278" t="s">
        <v>143</v>
      </c>
      <c r="D75" s="278">
        <v>2</v>
      </c>
      <c r="E75" s="278">
        <v>2</v>
      </c>
      <c r="F75" s="283">
        <v>30000</v>
      </c>
      <c r="G75" s="279">
        <f>D75*E75*F75</f>
        <v>120000</v>
      </c>
      <c r="H75" s="179"/>
      <c r="I75" s="179"/>
      <c r="J75" s="179"/>
      <c r="K75" s="179"/>
      <c r="L75" s="176" t="s">
        <v>190</v>
      </c>
      <c r="M75" s="163"/>
      <c r="N75" s="213"/>
      <c r="O75" s="214"/>
      <c r="P75" s="161"/>
      <c r="Q75" s="215"/>
      <c r="R75" s="161"/>
      <c r="S75" s="216"/>
      <c r="T75" s="161"/>
      <c r="U75" s="161"/>
      <c r="V75" s="161"/>
      <c r="W75" s="214"/>
      <c r="X75" s="160"/>
      <c r="Y75" s="161"/>
      <c r="Z75" s="161"/>
      <c r="AA75" s="161"/>
      <c r="AB75" s="161"/>
    </row>
    <row r="76" spans="1:28" ht="19.15" customHeight="1" thickBot="1">
      <c r="A76" s="277" t="s">
        <v>142</v>
      </c>
      <c r="B76" s="284" t="s">
        <v>115</v>
      </c>
      <c r="C76" s="284" t="s">
        <v>39</v>
      </c>
      <c r="D76" s="284">
        <v>20</v>
      </c>
      <c r="E76" s="284">
        <v>2</v>
      </c>
      <c r="F76" s="285">
        <v>3000</v>
      </c>
      <c r="G76" s="286">
        <f>D76*E76*F76</f>
        <v>120000</v>
      </c>
      <c r="H76" s="179"/>
      <c r="I76" s="179"/>
      <c r="J76" s="179"/>
      <c r="K76" s="179"/>
      <c r="L76" s="176" t="s">
        <v>145</v>
      </c>
      <c r="M76" s="163"/>
      <c r="N76" s="213"/>
      <c r="O76" s="214"/>
      <c r="P76" s="161"/>
      <c r="Q76" s="215"/>
      <c r="R76" s="161"/>
      <c r="S76" s="216"/>
      <c r="T76" s="161"/>
      <c r="U76" s="161"/>
      <c r="V76" s="161"/>
      <c r="W76" s="214"/>
      <c r="X76" s="160"/>
      <c r="Y76" s="161"/>
      <c r="Z76" s="161"/>
      <c r="AA76" s="161"/>
      <c r="AB76" s="161"/>
    </row>
    <row r="77" spans="1:28" ht="19.15" customHeight="1" thickBot="1">
      <c r="A77" s="287"/>
      <c r="B77" s="288" t="s">
        <v>156</v>
      </c>
      <c r="C77" s="289"/>
      <c r="D77" s="289"/>
      <c r="E77" s="289"/>
      <c r="F77" s="290"/>
      <c r="G77" s="291">
        <f>SUM(G67:G76)</f>
        <v>11920000</v>
      </c>
      <c r="H77" s="179"/>
      <c r="I77" s="179"/>
      <c r="J77" s="179"/>
      <c r="K77" s="179"/>
      <c r="L77" s="176"/>
      <c r="M77" s="163"/>
      <c r="N77" s="213"/>
      <c r="O77" s="161"/>
      <c r="P77" s="161"/>
      <c r="Q77" s="215"/>
      <c r="R77" s="161"/>
      <c r="S77" s="216"/>
      <c r="T77" s="161"/>
      <c r="U77" s="161"/>
      <c r="V77" s="161"/>
      <c r="W77" s="214"/>
      <c r="X77" s="160"/>
      <c r="Y77" s="161"/>
      <c r="Z77" s="161"/>
      <c r="AA77" s="161"/>
      <c r="AB77" s="161"/>
    </row>
    <row r="78" spans="1:28" ht="25" customHeight="1">
      <c r="A78" s="251">
        <v>2.6</v>
      </c>
      <c r="B78" s="292" t="s">
        <v>196</v>
      </c>
      <c r="C78" s="293"/>
      <c r="D78" s="293"/>
      <c r="E78" s="293"/>
      <c r="F78" s="293"/>
      <c r="G78" s="294"/>
      <c r="H78" s="258"/>
      <c r="I78" s="238">
        <f>G91</f>
        <v>8925000</v>
      </c>
      <c r="J78" s="153">
        <f>G88</f>
        <v>0</v>
      </c>
      <c r="K78" s="239"/>
      <c r="L78" s="176"/>
      <c r="M78" s="163"/>
      <c r="N78" s="213"/>
      <c r="O78" s="179"/>
      <c r="P78" s="161"/>
      <c r="Q78" s="215"/>
      <c r="R78" s="161"/>
      <c r="S78" s="216"/>
      <c r="T78" s="161"/>
      <c r="U78" s="161"/>
      <c r="V78" s="161"/>
      <c r="W78" s="214"/>
      <c r="X78" s="160"/>
      <c r="Y78" s="161"/>
      <c r="Z78" s="161"/>
      <c r="AA78" s="161"/>
      <c r="AB78" s="161"/>
    </row>
    <row r="79" spans="1:28" ht="16.5" customHeight="1">
      <c r="A79" s="149" t="s">
        <v>161</v>
      </c>
      <c r="B79" s="295" t="str">
        <f aca="true" t="shared" si="23" ref="B79:W79">B55</f>
        <v xml:space="preserve">Venue Cost </v>
      </c>
      <c r="C79" s="284" t="str">
        <f t="shared" si="23"/>
        <v>Lumsum</v>
      </c>
      <c r="D79" s="284">
        <v>2</v>
      </c>
      <c r="E79" s="284">
        <f t="shared" si="23"/>
        <v>1</v>
      </c>
      <c r="F79" s="296">
        <v>400000</v>
      </c>
      <c r="G79" s="279">
        <f>D79*E79*F79</f>
        <v>800000</v>
      </c>
      <c r="H79" s="179"/>
      <c r="I79" s="179"/>
      <c r="J79" s="179"/>
      <c r="K79" s="179"/>
      <c r="L79" s="280" t="s">
        <v>147</v>
      </c>
      <c r="M79" s="163"/>
      <c r="N79" s="213"/>
      <c r="O79" s="214"/>
      <c r="P79" s="161"/>
      <c r="Q79" s="215"/>
      <c r="R79" s="161"/>
      <c r="S79" s="216"/>
      <c r="T79" s="161">
        <f t="shared" si="23"/>
        <v>0</v>
      </c>
      <c r="U79" s="161">
        <f t="shared" si="23"/>
        <v>0</v>
      </c>
      <c r="V79" s="161">
        <f t="shared" si="23"/>
        <v>0</v>
      </c>
      <c r="W79" s="214">
        <f t="shared" si="23"/>
        <v>0</v>
      </c>
      <c r="X79" s="160"/>
      <c r="Y79" s="161"/>
      <c r="Z79" s="161"/>
      <c r="AA79" s="161"/>
      <c r="AB79" s="161"/>
    </row>
    <row r="80" spans="1:28" ht="28.5" customHeight="1">
      <c r="A80" s="149" t="s">
        <v>162</v>
      </c>
      <c r="B80" s="295" t="s">
        <v>115</v>
      </c>
      <c r="C80" s="284" t="str">
        <f aca="true" t="shared" si="24" ref="C80">C56</f>
        <v>Person-Days</v>
      </c>
      <c r="D80" s="284">
        <v>130</v>
      </c>
      <c r="E80" s="284">
        <v>1</v>
      </c>
      <c r="F80" s="296">
        <v>10000</v>
      </c>
      <c r="G80" s="279">
        <f aca="true" t="shared" si="25" ref="G80:G83">D80*E80*F80</f>
        <v>1300000</v>
      </c>
      <c r="H80" s="179"/>
      <c r="I80" s="179"/>
      <c r="J80" s="179"/>
      <c r="K80" s="179"/>
      <c r="L80" s="280" t="s">
        <v>160</v>
      </c>
      <c r="M80" s="163"/>
      <c r="N80" s="213"/>
      <c r="O80" s="214"/>
      <c r="P80" s="161"/>
      <c r="Q80" s="215"/>
      <c r="R80" s="161"/>
      <c r="S80" s="216"/>
      <c r="T80" s="161">
        <f aca="true" t="shared" si="26" ref="T80:W80">T56</f>
        <v>0</v>
      </c>
      <c r="U80" s="161">
        <f t="shared" si="26"/>
        <v>0</v>
      </c>
      <c r="V80" s="161">
        <f t="shared" si="26"/>
        <v>0</v>
      </c>
      <c r="W80" s="214">
        <f t="shared" si="26"/>
        <v>0</v>
      </c>
      <c r="X80" s="160"/>
      <c r="Y80" s="161"/>
      <c r="Z80" s="161"/>
      <c r="AA80" s="161"/>
      <c r="AB80" s="161"/>
    </row>
    <row r="81" spans="1:28" ht="19.15" customHeight="1">
      <c r="A81" s="149" t="s">
        <v>163</v>
      </c>
      <c r="B81" s="295" t="str">
        <f>B59</f>
        <v>Food &amp; Beverage Cost (lunch)</v>
      </c>
      <c r="C81" s="284" t="str">
        <f>C59</f>
        <v>Person-Days</v>
      </c>
      <c r="D81" s="284">
        <v>130</v>
      </c>
      <c r="E81" s="284">
        <f>E59</f>
        <v>1</v>
      </c>
      <c r="F81" s="296">
        <f>F59</f>
        <v>12500</v>
      </c>
      <c r="G81" s="279">
        <f t="shared" si="25"/>
        <v>1625000</v>
      </c>
      <c r="H81" s="179"/>
      <c r="I81" s="179"/>
      <c r="J81" s="179"/>
      <c r="K81" s="179"/>
      <c r="L81" s="282" t="s">
        <v>191</v>
      </c>
      <c r="M81" s="163"/>
      <c r="N81" s="213"/>
      <c r="O81" s="214"/>
      <c r="P81" s="161"/>
      <c r="Q81" s="215"/>
      <c r="R81" s="161"/>
      <c r="S81" s="216"/>
      <c r="T81" s="161">
        <f aca="true" t="shared" si="27" ref="T81:W81">T59</f>
        <v>0</v>
      </c>
      <c r="U81" s="161">
        <f t="shared" si="27"/>
        <v>0</v>
      </c>
      <c r="V81" s="161">
        <f t="shared" si="27"/>
        <v>0</v>
      </c>
      <c r="W81" s="214">
        <f t="shared" si="27"/>
        <v>0</v>
      </c>
      <c r="X81" s="160"/>
      <c r="Y81" s="161"/>
      <c r="Z81" s="161"/>
      <c r="AA81" s="161"/>
      <c r="AB81" s="161"/>
    </row>
    <row r="82" spans="1:28" ht="19.15" customHeight="1">
      <c r="A82" s="149" t="s">
        <v>164</v>
      </c>
      <c r="B82" s="295" t="str">
        <f>B60</f>
        <v>Food &amp; Beverage Cost (tea break)</v>
      </c>
      <c r="C82" s="284" t="str">
        <f>C56</f>
        <v>Person-Days</v>
      </c>
      <c r="D82" s="284">
        <v>130</v>
      </c>
      <c r="E82" s="284">
        <v>4</v>
      </c>
      <c r="F82" s="296">
        <v>8000</v>
      </c>
      <c r="G82" s="279">
        <f t="shared" si="25"/>
        <v>4160000</v>
      </c>
      <c r="H82" s="179"/>
      <c r="I82" s="179"/>
      <c r="J82" s="179"/>
      <c r="K82" s="179"/>
      <c r="L82" s="282" t="s">
        <v>148</v>
      </c>
      <c r="M82" s="163"/>
      <c r="N82" s="213"/>
      <c r="O82" s="214"/>
      <c r="P82" s="161"/>
      <c r="Q82" s="215"/>
      <c r="R82" s="161"/>
      <c r="S82" s="216"/>
      <c r="T82" s="161"/>
      <c r="U82" s="161"/>
      <c r="V82" s="161"/>
      <c r="W82" s="214"/>
      <c r="X82" s="160"/>
      <c r="Y82" s="161"/>
      <c r="Z82" s="161"/>
      <c r="AA82" s="161"/>
      <c r="AB82" s="161"/>
    </row>
    <row r="83" spans="1:28" ht="36.5" customHeight="1">
      <c r="A83" s="149">
        <v>2.65</v>
      </c>
      <c r="B83" s="295" t="s">
        <v>43</v>
      </c>
      <c r="C83" s="284" t="s">
        <v>39</v>
      </c>
      <c r="D83" s="284">
        <v>2</v>
      </c>
      <c r="E83" s="284">
        <v>1</v>
      </c>
      <c r="F83" s="296">
        <v>50000</v>
      </c>
      <c r="G83" s="279">
        <f t="shared" si="25"/>
        <v>100000</v>
      </c>
      <c r="H83" s="179"/>
      <c r="I83" s="179"/>
      <c r="J83" s="179"/>
      <c r="K83" s="179"/>
      <c r="L83" s="282" t="s">
        <v>201</v>
      </c>
      <c r="M83" s="163"/>
      <c r="N83" s="213"/>
      <c r="O83" s="214"/>
      <c r="P83" s="161"/>
      <c r="Q83" s="215"/>
      <c r="R83" s="161"/>
      <c r="S83" s="216"/>
      <c r="T83" s="161"/>
      <c r="U83" s="161"/>
      <c r="V83" s="161"/>
      <c r="W83" s="214"/>
      <c r="X83" s="160"/>
      <c r="Y83" s="161"/>
      <c r="Z83" s="161"/>
      <c r="AA83" s="161"/>
      <c r="AB83" s="161"/>
    </row>
    <row r="84" spans="1:28" ht="19" customHeight="1">
      <c r="A84" s="149" t="s">
        <v>165</v>
      </c>
      <c r="B84" s="295" t="s">
        <v>95</v>
      </c>
      <c r="C84" s="284" t="s">
        <v>149</v>
      </c>
      <c r="D84" s="284">
        <v>2</v>
      </c>
      <c r="E84" s="284">
        <v>1</v>
      </c>
      <c r="F84" s="297">
        <v>50000</v>
      </c>
      <c r="G84" s="279">
        <f>D84*E84*F84</f>
        <v>100000</v>
      </c>
      <c r="H84" s="179"/>
      <c r="I84" s="179"/>
      <c r="J84" s="179"/>
      <c r="K84" s="179"/>
      <c r="L84" s="176" t="s">
        <v>150</v>
      </c>
      <c r="M84" s="163"/>
      <c r="N84" s="213"/>
      <c r="O84" s="214"/>
      <c r="P84" s="161"/>
      <c r="Q84" s="215"/>
      <c r="R84" s="161"/>
      <c r="S84" s="216"/>
      <c r="T84" s="161"/>
      <c r="U84" s="161"/>
      <c r="V84" s="161"/>
      <c r="W84" s="214"/>
      <c r="X84" s="160"/>
      <c r="Y84" s="161"/>
      <c r="Z84" s="161"/>
      <c r="AA84" s="161"/>
      <c r="AB84" s="161"/>
    </row>
    <row r="85" spans="1:28" ht="34" customHeight="1">
      <c r="A85" s="149" t="s">
        <v>166</v>
      </c>
      <c r="B85" s="298" t="str">
        <f>'[1]FY 25 Breakdown VAS ISG budget'!$B$83</f>
        <v xml:space="preserve">Advocacy sessions in health facilities and communiy on male engagement and role of men in caregiving </v>
      </c>
      <c r="C85" s="284"/>
      <c r="D85" s="284"/>
      <c r="E85" s="284"/>
      <c r="F85" s="297"/>
      <c r="G85" s="299"/>
      <c r="H85" s="179"/>
      <c r="I85" s="179"/>
      <c r="J85" s="179"/>
      <c r="K85" s="179"/>
      <c r="L85" s="176"/>
      <c r="M85" s="163"/>
      <c r="N85" s="213"/>
      <c r="O85" s="214"/>
      <c r="P85" s="161"/>
      <c r="Q85" s="215"/>
      <c r="R85" s="161"/>
      <c r="S85" s="216"/>
      <c r="T85" s="161"/>
      <c r="U85" s="161"/>
      <c r="V85" s="161"/>
      <c r="W85" s="214"/>
      <c r="X85" s="160"/>
      <c r="Y85" s="161"/>
      <c r="Z85" s="161"/>
      <c r="AA85" s="161"/>
      <c r="AB85" s="161"/>
    </row>
    <row r="86" spans="1:28" ht="33.5" customHeight="1">
      <c r="A86" s="149" t="s">
        <v>167</v>
      </c>
      <c r="B86" s="295" t="s">
        <v>115</v>
      </c>
      <c r="C86" s="284" t="str">
        <f>C57</f>
        <v>Person-Days</v>
      </c>
      <c r="D86" s="284">
        <v>60</v>
      </c>
      <c r="E86" s="284">
        <f>E57</f>
        <v>1</v>
      </c>
      <c r="F86" s="296">
        <v>3000</v>
      </c>
      <c r="G86" s="299">
        <f>D86*E86*F86</f>
        <v>180000</v>
      </c>
      <c r="H86" s="179"/>
      <c r="I86" s="179"/>
      <c r="J86" s="179"/>
      <c r="K86" s="179"/>
      <c r="L86" s="280" t="s">
        <v>152</v>
      </c>
      <c r="M86" s="227">
        <f>M57</f>
        <v>0</v>
      </c>
      <c r="N86" s="228"/>
      <c r="O86" s="214"/>
      <c r="P86" s="161"/>
      <c r="Q86" s="215">
        <f aca="true" t="shared" si="28" ref="Q86:W86">Q57</f>
        <v>0</v>
      </c>
      <c r="R86" s="161">
        <f t="shared" si="28"/>
        <v>0</v>
      </c>
      <c r="S86" s="216">
        <f t="shared" si="28"/>
        <v>0</v>
      </c>
      <c r="T86" s="161">
        <f t="shared" si="28"/>
        <v>0</v>
      </c>
      <c r="U86" s="161">
        <f t="shared" si="28"/>
        <v>0</v>
      </c>
      <c r="V86" s="161">
        <f t="shared" si="28"/>
        <v>0</v>
      </c>
      <c r="W86" s="214">
        <f t="shared" si="28"/>
        <v>0</v>
      </c>
      <c r="X86" s="160"/>
      <c r="Y86" s="161"/>
      <c r="Z86" s="161"/>
      <c r="AA86" s="161"/>
      <c r="AB86" s="161"/>
    </row>
    <row r="87" spans="1:28" ht="33.5" customHeight="1">
      <c r="A87" s="149" t="s">
        <v>168</v>
      </c>
      <c r="B87" s="295" t="s">
        <v>124</v>
      </c>
      <c r="C87" s="284" t="s">
        <v>149</v>
      </c>
      <c r="D87" s="284">
        <v>60</v>
      </c>
      <c r="E87" s="284">
        <v>1</v>
      </c>
      <c r="F87" s="297">
        <v>4000</v>
      </c>
      <c r="G87" s="299">
        <f>D87*E87*F87</f>
        <v>240000</v>
      </c>
      <c r="H87" s="179"/>
      <c r="I87" s="179"/>
      <c r="J87" s="179"/>
      <c r="K87" s="179"/>
      <c r="L87" s="280" t="s">
        <v>154</v>
      </c>
      <c r="M87" s="227"/>
      <c r="N87" s="228"/>
      <c r="O87" s="214"/>
      <c r="P87" s="161"/>
      <c r="Q87" s="215"/>
      <c r="R87" s="161"/>
      <c r="S87" s="216"/>
      <c r="T87" s="161"/>
      <c r="U87" s="161"/>
      <c r="V87" s="161"/>
      <c r="W87" s="214"/>
      <c r="X87" s="160"/>
      <c r="Y87" s="161"/>
      <c r="Z87" s="161"/>
      <c r="AA87" s="161"/>
      <c r="AB87" s="161"/>
    </row>
    <row r="88" spans="1:28" ht="22.5" customHeight="1">
      <c r="A88" s="149" t="s">
        <v>169</v>
      </c>
      <c r="B88" s="300" t="s">
        <v>151</v>
      </c>
      <c r="C88" s="284"/>
      <c r="D88" s="284"/>
      <c r="E88" s="284"/>
      <c r="F88" s="297"/>
      <c r="G88" s="299"/>
      <c r="H88" s="179"/>
      <c r="I88" s="179"/>
      <c r="J88" s="179"/>
      <c r="K88" s="179"/>
      <c r="L88" s="176"/>
      <c r="M88" s="163"/>
      <c r="N88" s="213"/>
      <c r="O88" s="214"/>
      <c r="P88" s="161"/>
      <c r="Q88" s="215"/>
      <c r="R88" s="161"/>
      <c r="S88" s="216"/>
      <c r="T88" s="161"/>
      <c r="U88" s="161"/>
      <c r="V88" s="161"/>
      <c r="W88" s="214"/>
      <c r="X88" s="160"/>
      <c r="Y88" s="161"/>
      <c r="Z88" s="161"/>
      <c r="AA88" s="161"/>
      <c r="AB88" s="161"/>
    </row>
    <row r="89" spans="1:28" ht="25" customHeight="1">
      <c r="A89" s="149" t="s">
        <v>170</v>
      </c>
      <c r="B89" s="301" t="s">
        <v>115</v>
      </c>
      <c r="C89" s="302" t="s">
        <v>39</v>
      </c>
      <c r="D89" s="302">
        <v>60</v>
      </c>
      <c r="E89" s="302">
        <f>E61</f>
        <v>1</v>
      </c>
      <c r="F89" s="303">
        <v>3000</v>
      </c>
      <c r="G89" s="299">
        <f>D89*E89*F89</f>
        <v>180000</v>
      </c>
      <c r="H89" s="179"/>
      <c r="I89" s="179"/>
      <c r="J89" s="179"/>
      <c r="K89" s="179"/>
      <c r="L89" s="304" t="s">
        <v>153</v>
      </c>
      <c r="M89" s="305"/>
      <c r="N89" s="306"/>
      <c r="O89" s="214"/>
      <c r="P89" s="161"/>
      <c r="Q89" s="215">
        <f aca="true" t="shared" si="29" ref="Q89:W89">Q61</f>
        <v>0</v>
      </c>
      <c r="R89" s="161">
        <f t="shared" si="29"/>
        <v>0</v>
      </c>
      <c r="S89" s="216">
        <f t="shared" si="29"/>
        <v>0</v>
      </c>
      <c r="T89" s="161">
        <f t="shared" si="29"/>
        <v>0</v>
      </c>
      <c r="U89" s="161">
        <f t="shared" si="29"/>
        <v>0</v>
      </c>
      <c r="V89" s="161">
        <f t="shared" si="29"/>
        <v>0</v>
      </c>
      <c r="W89" s="214">
        <f t="shared" si="29"/>
        <v>0</v>
      </c>
      <c r="X89" s="160"/>
      <c r="Y89" s="161"/>
      <c r="Z89" s="161"/>
      <c r="AA89" s="161"/>
      <c r="AB89" s="161"/>
    </row>
    <row r="90" spans="1:28" ht="27" customHeight="1" thickBot="1">
      <c r="A90" s="149" t="s">
        <v>171</v>
      </c>
      <c r="B90" s="307" t="s">
        <v>124</v>
      </c>
      <c r="C90" s="308" t="s">
        <v>149</v>
      </c>
      <c r="D90" s="308">
        <v>60</v>
      </c>
      <c r="E90" s="308">
        <v>1</v>
      </c>
      <c r="F90" s="309">
        <v>4000</v>
      </c>
      <c r="G90" s="299">
        <f>D90*E90*F90</f>
        <v>240000</v>
      </c>
      <c r="H90" s="179"/>
      <c r="I90" s="179"/>
      <c r="J90" s="179"/>
      <c r="K90" s="179"/>
      <c r="L90" s="280" t="s">
        <v>155</v>
      </c>
      <c r="M90" s="227"/>
      <c r="N90" s="228"/>
      <c r="O90" s="214"/>
      <c r="P90" s="161"/>
      <c r="Q90" s="215"/>
      <c r="R90" s="161"/>
      <c r="S90" s="216"/>
      <c r="T90" s="161"/>
      <c r="U90" s="161"/>
      <c r="V90" s="161"/>
      <c r="W90" s="214"/>
      <c r="X90" s="160"/>
      <c r="Y90" s="161"/>
      <c r="Z90" s="161"/>
      <c r="AA90" s="161"/>
      <c r="AB90" s="161"/>
    </row>
    <row r="91" spans="1:28" ht="28" customHeight="1" thickBot="1">
      <c r="A91" s="310"/>
      <c r="B91" s="311" t="s">
        <v>156</v>
      </c>
      <c r="C91" s="312"/>
      <c r="D91" s="312"/>
      <c r="E91" s="312"/>
      <c r="F91" s="313"/>
      <c r="G91" s="314">
        <f>SUM(G79:G90)</f>
        <v>8925000</v>
      </c>
      <c r="H91" s="185"/>
      <c r="I91" s="185"/>
      <c r="J91" s="185"/>
      <c r="K91" s="185"/>
      <c r="L91" s="315"/>
      <c r="M91" s="163"/>
      <c r="N91" s="213"/>
      <c r="O91" s="214"/>
      <c r="P91" s="161"/>
      <c r="Q91" s="215"/>
      <c r="R91" s="161"/>
      <c r="S91" s="216"/>
      <c r="T91" s="161"/>
      <c r="U91" s="161"/>
      <c r="V91" s="161"/>
      <c r="W91" s="214"/>
      <c r="X91" s="160"/>
      <c r="Y91" s="161"/>
      <c r="Z91" s="161"/>
      <c r="AA91" s="161"/>
      <c r="AB91" s="161"/>
    </row>
    <row r="92" spans="1:28" ht="17.5" customHeight="1" thickBot="1">
      <c r="A92" s="316"/>
      <c r="B92" s="317" t="s">
        <v>158</v>
      </c>
      <c r="C92" s="318"/>
      <c r="D92" s="318"/>
      <c r="E92" s="318"/>
      <c r="F92" s="319"/>
      <c r="G92" s="314">
        <f>G28+G42+G53+G65+G77+G91</f>
        <v>99947500</v>
      </c>
      <c r="H92" s="320"/>
      <c r="I92" s="320"/>
      <c r="J92" s="320"/>
      <c r="K92" s="320"/>
      <c r="L92" s="321"/>
      <c r="M92" s="322"/>
      <c r="N92" s="323"/>
      <c r="O92" s="214"/>
      <c r="P92" s="161"/>
      <c r="Q92" s="215"/>
      <c r="R92" s="161"/>
      <c r="S92" s="216"/>
      <c r="T92" s="161"/>
      <c r="U92" s="161"/>
      <c r="V92" s="161"/>
      <c r="W92" s="214"/>
      <c r="X92" s="160"/>
      <c r="Y92" s="161"/>
      <c r="Z92" s="161"/>
      <c r="AA92" s="161"/>
      <c r="AB92" s="161"/>
    </row>
    <row r="93" spans="1:24" s="347" customFormat="1" ht="27.5" customHeight="1">
      <c r="A93" s="346"/>
      <c r="B93" s="53" t="s">
        <v>193</v>
      </c>
      <c r="C93" s="54"/>
      <c r="D93" s="55"/>
      <c r="E93" s="55"/>
      <c r="F93" s="55"/>
      <c r="G93" s="56">
        <f>G11*0</f>
        <v>0</v>
      </c>
      <c r="H93" s="57"/>
      <c r="I93" s="58"/>
      <c r="J93" s="57"/>
      <c r="K93" s="57"/>
      <c r="L93" s="59"/>
      <c r="N93" s="348"/>
      <c r="X93" s="348"/>
    </row>
    <row r="94" spans="1:24" s="347" customFormat="1" ht="25.5" customHeight="1" thickBot="1">
      <c r="A94" s="346"/>
      <c r="B94" s="53" t="s">
        <v>192</v>
      </c>
      <c r="C94" s="54"/>
      <c r="D94" s="55"/>
      <c r="E94" s="55"/>
      <c r="F94" s="55"/>
      <c r="G94" s="56">
        <f>G92*0</f>
        <v>0</v>
      </c>
      <c r="H94" s="57"/>
      <c r="I94" s="58"/>
      <c r="J94" s="57"/>
      <c r="K94" s="57"/>
      <c r="L94" s="59"/>
      <c r="N94" s="348"/>
      <c r="X94" s="348"/>
    </row>
    <row r="95" spans="1:24" s="161" customFormat="1" ht="19.15" customHeight="1" thickBot="1">
      <c r="A95" s="324"/>
      <c r="B95" s="325" t="s">
        <v>194</v>
      </c>
      <c r="C95" s="326"/>
      <c r="D95" s="327"/>
      <c r="E95" s="327"/>
      <c r="F95" s="327"/>
      <c r="G95" s="328">
        <f>SUM(G93:G94)</f>
        <v>0</v>
      </c>
      <c r="H95" s="329"/>
      <c r="I95" s="330"/>
      <c r="J95" s="329"/>
      <c r="K95" s="329"/>
      <c r="L95" s="331"/>
      <c r="N95" s="160"/>
      <c r="X95" s="160"/>
    </row>
    <row r="96" spans="1:24" s="161" customFormat="1" ht="19.15" customHeight="1" thickBot="1">
      <c r="A96" s="332"/>
      <c r="B96" s="333" t="s">
        <v>159</v>
      </c>
      <c r="C96" s="334"/>
      <c r="D96" s="335"/>
      <c r="E96" s="335"/>
      <c r="F96" s="335"/>
      <c r="G96" s="336">
        <f>G92+G95+G11</f>
        <v>99947500</v>
      </c>
      <c r="H96" s="337"/>
      <c r="I96" s="338"/>
      <c r="J96" s="337"/>
      <c r="K96" s="337"/>
      <c r="L96" s="339"/>
      <c r="M96" s="340"/>
      <c r="N96" s="341"/>
      <c r="X96" s="160"/>
    </row>
    <row r="97" spans="1:24" s="161" customFormat="1" ht="29.25" customHeight="1" thickBot="1">
      <c r="A97" s="342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0"/>
      <c r="N97" s="341"/>
      <c r="O97" s="340"/>
      <c r="P97" s="340"/>
      <c r="Q97" s="340"/>
      <c r="R97" s="340"/>
      <c r="S97" s="340"/>
      <c r="T97" s="340"/>
      <c r="U97" s="340"/>
      <c r="V97" s="340"/>
      <c r="W97" s="340"/>
      <c r="X97" s="341"/>
    </row>
    <row r="98" s="161" customFormat="1" ht="15">
      <c r="L98" s="344"/>
    </row>
    <row r="99" s="161" customFormat="1" ht="15">
      <c r="L99" s="344"/>
    </row>
    <row r="100" s="155" customFormat="1" ht="15">
      <c r="L100" s="345"/>
    </row>
    <row r="101" s="34" customFormat="1" ht="15">
      <c r="L101" s="49"/>
    </row>
    <row r="102" s="34" customFormat="1" ht="15">
      <c r="L102" s="49"/>
    </row>
    <row r="103" s="34" customFormat="1" ht="15">
      <c r="L103" s="49"/>
    </row>
    <row r="104" s="34" customFormat="1" ht="15">
      <c r="L104" s="49"/>
    </row>
    <row r="105" s="34" customFormat="1" ht="15">
      <c r="L105" s="49"/>
    </row>
    <row r="106" s="34" customFormat="1" ht="15">
      <c r="L106" s="49"/>
    </row>
    <row r="107" s="34" customFormat="1" ht="15">
      <c r="L107" s="49"/>
    </row>
    <row r="108" s="34" customFormat="1" ht="15">
      <c r="L108" s="49"/>
    </row>
    <row r="109" s="34" customFormat="1" ht="15">
      <c r="L109" s="49"/>
    </row>
    <row r="110" s="34" customFormat="1" ht="15">
      <c r="L110" s="49"/>
    </row>
    <row r="111" s="34" customFormat="1" ht="15">
      <c r="L111" s="49"/>
    </row>
    <row r="112" s="34" customFormat="1" ht="15">
      <c r="L112" s="49"/>
    </row>
    <row r="113" s="34" customFormat="1" ht="15">
      <c r="L113" s="49"/>
    </row>
    <row r="114" s="34" customFormat="1" ht="15">
      <c r="L114" s="49"/>
    </row>
    <row r="115" s="34" customFormat="1" ht="15">
      <c r="L115" s="49"/>
    </row>
    <row r="116" s="34" customFormat="1" ht="15">
      <c r="L116" s="49"/>
    </row>
    <row r="117" s="34" customFormat="1" ht="15">
      <c r="L117" s="49"/>
    </row>
    <row r="118" s="34" customFormat="1" ht="15">
      <c r="L118" s="49"/>
    </row>
    <row r="119" s="34" customFormat="1" ht="15">
      <c r="L119" s="49"/>
    </row>
    <row r="120" s="34" customFormat="1" ht="15">
      <c r="L120" s="49"/>
    </row>
    <row r="121" s="34" customFormat="1" ht="15">
      <c r="L121" s="49"/>
    </row>
    <row r="122" s="34" customFormat="1" ht="15">
      <c r="L122" s="49"/>
    </row>
    <row r="123" s="34" customFormat="1" ht="15">
      <c r="L123" s="49"/>
    </row>
    <row r="124" s="34" customFormat="1" ht="15">
      <c r="L124" s="49"/>
    </row>
    <row r="125" s="34" customFormat="1" ht="15">
      <c r="L125" s="49"/>
    </row>
    <row r="126" s="34" customFormat="1" ht="15">
      <c r="L126" s="49"/>
    </row>
    <row r="127" s="34" customFormat="1" ht="15">
      <c r="L127" s="49"/>
    </row>
    <row r="128" s="34" customFormat="1" ht="15">
      <c r="L128" s="49"/>
    </row>
    <row r="129" s="34" customFormat="1" ht="15">
      <c r="L129" s="49"/>
    </row>
    <row r="130" s="34" customFormat="1" ht="15">
      <c r="L130" s="49"/>
    </row>
    <row r="131" s="34" customFormat="1" ht="15">
      <c r="L131" s="49"/>
    </row>
    <row r="132" s="34" customFormat="1" ht="15">
      <c r="L132" s="49"/>
    </row>
    <row r="133" s="34" customFormat="1" ht="15">
      <c r="L133" s="49"/>
    </row>
    <row r="134" s="34" customFormat="1" ht="15">
      <c r="L134" s="49"/>
    </row>
    <row r="135" s="34" customFormat="1" ht="15">
      <c r="L135" s="49"/>
    </row>
    <row r="136" s="34" customFormat="1" ht="15">
      <c r="L136" s="49"/>
    </row>
    <row r="137" s="34" customFormat="1" ht="15">
      <c r="L137" s="49"/>
    </row>
    <row r="138" s="34" customFormat="1" ht="15">
      <c r="L138" s="49"/>
    </row>
    <row r="139" s="34" customFormat="1" ht="15">
      <c r="L139" s="49"/>
    </row>
    <row r="140" s="34" customFormat="1" ht="15">
      <c r="L140" s="49"/>
    </row>
    <row r="141" s="34" customFormat="1" ht="15">
      <c r="L141" s="49"/>
    </row>
    <row r="142" s="34" customFormat="1" ht="15">
      <c r="L142" s="49"/>
    </row>
    <row r="143" s="34" customFormat="1" ht="15">
      <c r="L143" s="49"/>
    </row>
    <row r="144" s="34" customFormat="1" ht="15">
      <c r="L144" s="49"/>
    </row>
    <row r="145" s="34" customFormat="1" ht="15">
      <c r="L145" s="49"/>
    </row>
    <row r="146" s="34" customFormat="1" ht="15">
      <c r="L146" s="49"/>
    </row>
    <row r="147" s="34" customFormat="1" ht="15">
      <c r="L147" s="49"/>
    </row>
    <row r="148" s="34" customFormat="1" ht="15">
      <c r="L148" s="49"/>
    </row>
    <row r="149" s="34" customFormat="1" ht="15">
      <c r="L149" s="49"/>
    </row>
    <row r="150" s="34" customFormat="1" ht="15">
      <c r="L150" s="49"/>
    </row>
    <row r="151" s="34" customFormat="1" ht="15">
      <c r="L151" s="49"/>
    </row>
    <row r="152" s="34" customFormat="1" ht="15">
      <c r="L152" s="49"/>
    </row>
    <row r="153" s="34" customFormat="1" ht="15">
      <c r="L153" s="49"/>
    </row>
    <row r="154" s="34" customFormat="1" ht="15">
      <c r="L154" s="49"/>
    </row>
    <row r="155" s="34" customFormat="1" ht="15">
      <c r="L155" s="49"/>
    </row>
    <row r="156" s="34" customFormat="1" ht="15">
      <c r="L156" s="49"/>
    </row>
    <row r="157" s="34" customFormat="1" ht="15">
      <c r="L157" s="49"/>
    </row>
    <row r="158" s="34" customFormat="1" ht="15">
      <c r="L158" s="49"/>
    </row>
    <row r="159" s="34" customFormat="1" ht="15">
      <c r="L159" s="49"/>
    </row>
    <row r="160" s="34" customFormat="1" ht="15">
      <c r="L160" s="49"/>
    </row>
    <row r="161" s="34" customFormat="1" ht="15">
      <c r="L161" s="49"/>
    </row>
    <row r="162" s="34" customFormat="1" ht="15">
      <c r="L162" s="49"/>
    </row>
    <row r="163" s="34" customFormat="1" ht="15">
      <c r="L163" s="49"/>
    </row>
    <row r="164" s="34" customFormat="1" ht="15">
      <c r="L164" s="49"/>
    </row>
    <row r="165" s="34" customFormat="1" ht="15">
      <c r="L165" s="49"/>
    </row>
    <row r="166" s="34" customFormat="1" ht="15">
      <c r="L166" s="49"/>
    </row>
    <row r="167" s="34" customFormat="1" ht="15">
      <c r="L167" s="49"/>
    </row>
    <row r="168" s="34" customFormat="1" ht="15">
      <c r="L168" s="49"/>
    </row>
    <row r="169" s="34" customFormat="1" ht="15">
      <c r="L169" s="49"/>
    </row>
    <row r="170" s="34" customFormat="1" ht="15">
      <c r="L170" s="49"/>
    </row>
    <row r="171" s="34" customFormat="1" ht="15">
      <c r="L171" s="49"/>
    </row>
    <row r="172" s="34" customFormat="1" ht="15">
      <c r="L172" s="49"/>
    </row>
    <row r="173" s="34" customFormat="1" ht="15">
      <c r="L173" s="49"/>
    </row>
    <row r="174" s="34" customFormat="1" ht="15">
      <c r="L174" s="49"/>
    </row>
    <row r="175" s="34" customFormat="1" ht="15">
      <c r="L175" s="49"/>
    </row>
    <row r="176" s="34" customFormat="1" ht="15">
      <c r="L176" s="49"/>
    </row>
    <row r="177" s="34" customFormat="1" ht="15">
      <c r="L177" s="49"/>
    </row>
    <row r="178" s="34" customFormat="1" ht="15">
      <c r="L178" s="49"/>
    </row>
    <row r="179" s="34" customFormat="1" ht="15">
      <c r="L179" s="49"/>
    </row>
    <row r="180" s="34" customFormat="1" ht="15">
      <c r="L180" s="49"/>
    </row>
    <row r="181" s="34" customFormat="1" ht="15">
      <c r="L181" s="49"/>
    </row>
    <row r="182" s="34" customFormat="1" ht="15">
      <c r="L182" s="49"/>
    </row>
    <row r="183" s="34" customFormat="1" ht="15">
      <c r="L183" s="49"/>
    </row>
    <row r="184" s="34" customFormat="1" ht="15">
      <c r="L184" s="49"/>
    </row>
    <row r="185" s="34" customFormat="1" ht="15">
      <c r="L185" s="49"/>
    </row>
    <row r="186" s="34" customFormat="1" ht="15">
      <c r="L186" s="49"/>
    </row>
    <row r="187" s="34" customFormat="1" ht="15">
      <c r="L187" s="49"/>
    </row>
    <row r="188" s="34" customFormat="1" ht="15">
      <c r="L188" s="49"/>
    </row>
    <row r="189" s="34" customFormat="1" ht="15">
      <c r="L189" s="49"/>
    </row>
    <row r="190" s="34" customFormat="1" ht="15">
      <c r="L190" s="49"/>
    </row>
    <row r="191" s="34" customFormat="1" ht="15">
      <c r="L191" s="49"/>
    </row>
    <row r="192" s="34" customFormat="1" ht="15">
      <c r="L192" s="49"/>
    </row>
  </sheetData>
  <sheetProtection algorithmName="SHA-512" hashValue="nHayXU5fN0LFvoMb9nE4Ney0+igoMoYh4g7x6eRKg5yDBpedANR8M6EQ2+KWx+D4xxw/S7lu9nTA3pZUlthZQQ==" saltValue="LJiUp9Cn9RDrOUGJYoNzhw==" spinCount="100000" sheet="1" objects="1" scenarios="1" formatCells="0" formatColumns="0" formatRows="0"/>
  <mergeCells count="29">
    <mergeCell ref="A1:K1"/>
    <mergeCell ref="J3:K3"/>
    <mergeCell ref="A4:F6"/>
    <mergeCell ref="J4:K4"/>
    <mergeCell ref="J5:K5"/>
    <mergeCell ref="J6:K6"/>
    <mergeCell ref="Q6:Q7"/>
    <mergeCell ref="S6:W6"/>
    <mergeCell ref="A8:A9"/>
    <mergeCell ref="B8:B9"/>
    <mergeCell ref="C8:C9"/>
    <mergeCell ref="D8:D9"/>
    <mergeCell ref="F8:F9"/>
    <mergeCell ref="G8:G9"/>
    <mergeCell ref="L8:L9"/>
    <mergeCell ref="N8:N9"/>
    <mergeCell ref="L89:N89"/>
    <mergeCell ref="A97:L97"/>
    <mergeCell ref="O8:O9"/>
    <mergeCell ref="A10:L10"/>
    <mergeCell ref="B16:F16"/>
    <mergeCell ref="B30:F30"/>
    <mergeCell ref="B43:F43"/>
    <mergeCell ref="A65:F65"/>
    <mergeCell ref="B54:F54"/>
    <mergeCell ref="B28:F28"/>
    <mergeCell ref="B53:F53"/>
    <mergeCell ref="B78:F78"/>
    <mergeCell ref="B66:F66"/>
  </mergeCells>
  <printOptions/>
  <pageMargins left="0.35433070866141736" right="0.3937007874015748" top="0.6299212598425197" bottom="0.5511811023622047" header="0.31496062992125984" footer="0.31496062992125984"/>
  <pageSetup horizontalDpi="600" verticalDpi="600" orientation="landscape" scale="80" r:id="rId1"/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4AE32-6D0B-427C-B6BD-D441047C7154}">
  <sheetPr>
    <tabColor theme="6" tint="0.7999799847602844"/>
  </sheetPr>
  <dimension ref="A1:R22"/>
  <sheetViews>
    <sheetView workbookViewId="0" topLeftCell="A1">
      <selection activeCell="A22" sqref="A1:R22"/>
    </sheetView>
  </sheetViews>
  <sheetFormatPr defaultColWidth="9.140625" defaultRowHeight="15"/>
  <cols>
    <col min="3" max="3" width="12.57421875" style="0" customWidth="1"/>
    <col min="4" max="4" width="20.28125" style="22" customWidth="1"/>
    <col min="10" max="10" width="14.00390625" style="0" customWidth="1"/>
  </cols>
  <sheetData>
    <row r="1" spans="1:18" ht="15">
      <c r="A1" s="124" t="s">
        <v>58</v>
      </c>
      <c r="B1" s="127" t="s">
        <v>59</v>
      </c>
      <c r="C1" s="124" t="s">
        <v>60</v>
      </c>
      <c r="D1" s="128" t="s">
        <v>61</v>
      </c>
      <c r="E1" s="129" t="s">
        <v>62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5">
      <c r="A2" s="125"/>
      <c r="B2" s="127"/>
      <c r="C2" s="125"/>
      <c r="D2" s="128"/>
      <c r="E2" s="130" t="s">
        <v>29</v>
      </c>
      <c r="F2" s="131"/>
      <c r="G2" s="131"/>
      <c r="H2" s="131"/>
      <c r="I2" s="132"/>
      <c r="J2" s="130" t="s">
        <v>63</v>
      </c>
      <c r="K2" s="131"/>
      <c r="L2" s="131"/>
      <c r="M2" s="131"/>
      <c r="N2" s="131"/>
      <c r="O2" s="131"/>
      <c r="P2" s="131"/>
      <c r="Q2" s="131"/>
      <c r="R2" s="124" t="s">
        <v>64</v>
      </c>
    </row>
    <row r="3" spans="1:18" ht="15">
      <c r="A3" s="125"/>
      <c r="B3" s="127"/>
      <c r="C3" s="125"/>
      <c r="D3" s="128"/>
      <c r="E3" s="133"/>
      <c r="F3" s="134"/>
      <c r="G3" s="134"/>
      <c r="H3" s="134"/>
      <c r="I3" s="135"/>
      <c r="J3" s="133"/>
      <c r="K3" s="134"/>
      <c r="L3" s="134"/>
      <c r="M3" s="134"/>
      <c r="N3" s="134"/>
      <c r="O3" s="134"/>
      <c r="P3" s="134"/>
      <c r="Q3" s="134"/>
      <c r="R3" s="125"/>
    </row>
    <row r="4" spans="1:18" ht="15">
      <c r="A4" s="125"/>
      <c r="B4" s="127"/>
      <c r="C4" s="125"/>
      <c r="D4" s="128"/>
      <c r="E4" s="127" t="s">
        <v>65</v>
      </c>
      <c r="F4" s="127" t="s">
        <v>66</v>
      </c>
      <c r="G4" s="127" t="s">
        <v>67</v>
      </c>
      <c r="H4" s="128" t="s">
        <v>68</v>
      </c>
      <c r="I4" s="11" t="s">
        <v>67</v>
      </c>
      <c r="J4" s="128" t="s">
        <v>69</v>
      </c>
      <c r="K4" s="128" t="s">
        <v>70</v>
      </c>
      <c r="L4" s="127" t="s">
        <v>65</v>
      </c>
      <c r="M4" s="11" t="s">
        <v>67</v>
      </c>
      <c r="N4" s="11" t="s">
        <v>71</v>
      </c>
      <c r="O4" s="11" t="s">
        <v>67</v>
      </c>
      <c r="P4" s="128" t="s">
        <v>72</v>
      </c>
      <c r="Q4" s="128" t="s">
        <v>67</v>
      </c>
      <c r="R4" s="125"/>
    </row>
    <row r="5" spans="1:18" ht="37.5">
      <c r="A5" s="126"/>
      <c r="B5" s="127"/>
      <c r="C5" s="126"/>
      <c r="D5" s="128"/>
      <c r="E5" s="127"/>
      <c r="F5" s="127"/>
      <c r="G5" s="127"/>
      <c r="H5" s="128"/>
      <c r="I5" s="11" t="s">
        <v>29</v>
      </c>
      <c r="J5" s="128"/>
      <c r="K5" s="128"/>
      <c r="L5" s="127"/>
      <c r="M5" s="11" t="s">
        <v>73</v>
      </c>
      <c r="N5" s="11" t="s">
        <v>74</v>
      </c>
      <c r="O5" s="11" t="s">
        <v>75</v>
      </c>
      <c r="P5" s="128"/>
      <c r="Q5" s="128"/>
      <c r="R5" s="126"/>
    </row>
    <row r="6" spans="1:18" ht="15">
      <c r="A6" s="120">
        <v>1</v>
      </c>
      <c r="B6" s="121"/>
      <c r="C6" s="122"/>
      <c r="D6" s="12"/>
      <c r="E6" s="12"/>
      <c r="F6" s="13"/>
      <c r="G6" s="13"/>
      <c r="H6" s="12"/>
      <c r="I6" s="13"/>
      <c r="J6" s="12"/>
      <c r="K6" s="13"/>
      <c r="L6" s="12"/>
      <c r="M6" s="13"/>
      <c r="N6" s="123"/>
      <c r="O6" s="123"/>
      <c r="P6" s="122"/>
      <c r="Q6" s="119"/>
      <c r="R6" s="119"/>
    </row>
    <row r="7" spans="1:18" ht="15">
      <c r="A7" s="120"/>
      <c r="B7" s="121"/>
      <c r="C7" s="122"/>
      <c r="D7" s="12"/>
      <c r="E7" s="12"/>
      <c r="F7" s="13"/>
      <c r="G7" s="13"/>
      <c r="H7" s="12"/>
      <c r="I7" s="13"/>
      <c r="J7" s="12"/>
      <c r="K7" s="13"/>
      <c r="L7" s="12"/>
      <c r="M7" s="13"/>
      <c r="N7" s="123"/>
      <c r="O7" s="123"/>
      <c r="P7" s="122"/>
      <c r="Q7" s="119"/>
      <c r="R7" s="119"/>
    </row>
    <row r="8" spans="1:18" ht="15">
      <c r="A8" s="120">
        <v>2</v>
      </c>
      <c r="B8" s="121"/>
      <c r="C8" s="122"/>
      <c r="D8" s="12"/>
      <c r="E8" s="12"/>
      <c r="F8" s="13"/>
      <c r="G8" s="13"/>
      <c r="H8" s="12"/>
      <c r="I8" s="13"/>
      <c r="J8" s="12"/>
      <c r="K8" s="13"/>
      <c r="L8" s="12"/>
      <c r="M8" s="13"/>
      <c r="N8" s="123"/>
      <c r="O8" s="123"/>
      <c r="P8" s="122"/>
      <c r="Q8" s="119"/>
      <c r="R8" s="119"/>
    </row>
    <row r="9" spans="1:18" ht="15">
      <c r="A9" s="120"/>
      <c r="B9" s="121"/>
      <c r="C9" s="122"/>
      <c r="D9" s="12"/>
      <c r="E9" s="12"/>
      <c r="F9" s="13"/>
      <c r="G9" s="13"/>
      <c r="H9" s="12"/>
      <c r="I9" s="13"/>
      <c r="J9" s="12"/>
      <c r="K9" s="13"/>
      <c r="L9" s="12"/>
      <c r="M9" s="13"/>
      <c r="N9" s="123"/>
      <c r="O9" s="123"/>
      <c r="P9" s="122"/>
      <c r="Q9" s="119"/>
      <c r="R9" s="119"/>
    </row>
    <row r="10" spans="1:18" ht="15">
      <c r="A10" s="120">
        <v>3</v>
      </c>
      <c r="B10" s="121"/>
      <c r="C10" s="122"/>
      <c r="D10" s="12"/>
      <c r="E10" s="12"/>
      <c r="F10" s="13"/>
      <c r="G10" s="13"/>
      <c r="H10" s="12"/>
      <c r="I10" s="13"/>
      <c r="J10" s="12"/>
      <c r="K10" s="13"/>
      <c r="L10" s="12"/>
      <c r="M10" s="13"/>
      <c r="N10" s="123"/>
      <c r="O10" s="123"/>
      <c r="P10" s="122"/>
      <c r="Q10" s="119"/>
      <c r="R10" s="119"/>
    </row>
    <row r="11" spans="1:18" ht="15">
      <c r="A11" s="120"/>
      <c r="B11" s="121"/>
      <c r="C11" s="122"/>
      <c r="D11" s="12"/>
      <c r="E11" s="12"/>
      <c r="F11" s="13"/>
      <c r="G11" s="13"/>
      <c r="H11" s="12"/>
      <c r="I11" s="13"/>
      <c r="J11" s="12"/>
      <c r="K11" s="13"/>
      <c r="L11" s="12"/>
      <c r="M11" s="13"/>
      <c r="N11" s="123"/>
      <c r="O11" s="123"/>
      <c r="P11" s="122"/>
      <c r="Q11" s="119"/>
      <c r="R11" s="119"/>
    </row>
    <row r="12" spans="1:18" ht="15">
      <c r="A12" s="120">
        <v>4</v>
      </c>
      <c r="B12" s="121"/>
      <c r="C12" s="122"/>
      <c r="D12" s="12"/>
      <c r="E12" s="12"/>
      <c r="F12" s="13"/>
      <c r="G12" s="13"/>
      <c r="H12" s="12"/>
      <c r="I12" s="13"/>
      <c r="J12" s="12"/>
      <c r="K12" s="13"/>
      <c r="L12" s="12"/>
      <c r="M12" s="13"/>
      <c r="N12" s="123"/>
      <c r="O12" s="123"/>
      <c r="P12" s="122"/>
      <c r="Q12" s="119"/>
      <c r="R12" s="119"/>
    </row>
    <row r="13" spans="1:18" ht="15">
      <c r="A13" s="120"/>
      <c r="B13" s="121"/>
      <c r="C13" s="122"/>
      <c r="D13" s="12"/>
      <c r="E13" s="12"/>
      <c r="F13" s="13"/>
      <c r="G13" s="13"/>
      <c r="H13" s="12"/>
      <c r="I13" s="13"/>
      <c r="J13" s="12"/>
      <c r="K13" s="13"/>
      <c r="L13" s="12"/>
      <c r="M13" s="13"/>
      <c r="N13" s="123"/>
      <c r="O13" s="123"/>
      <c r="P13" s="122"/>
      <c r="Q13" s="119"/>
      <c r="R13" s="119"/>
    </row>
    <row r="14" spans="1:18" ht="15">
      <c r="A14" s="120">
        <v>5</v>
      </c>
      <c r="B14" s="121"/>
      <c r="C14" s="122"/>
      <c r="D14" s="12"/>
      <c r="E14" s="12"/>
      <c r="F14" s="13"/>
      <c r="G14" s="13"/>
      <c r="H14" s="12"/>
      <c r="I14" s="13"/>
      <c r="J14" s="12"/>
      <c r="K14" s="13"/>
      <c r="L14" s="12"/>
      <c r="M14" s="13"/>
      <c r="N14" s="123"/>
      <c r="O14" s="123"/>
      <c r="P14" s="122"/>
      <c r="Q14" s="119"/>
      <c r="R14" s="119"/>
    </row>
    <row r="15" spans="1:18" ht="15">
      <c r="A15" s="120"/>
      <c r="B15" s="121"/>
      <c r="C15" s="122"/>
      <c r="D15" s="12"/>
      <c r="E15" s="12"/>
      <c r="F15" s="13"/>
      <c r="G15" s="13"/>
      <c r="H15" s="12"/>
      <c r="I15" s="13"/>
      <c r="J15" s="12"/>
      <c r="K15" s="13"/>
      <c r="L15" s="12"/>
      <c r="M15" s="13"/>
      <c r="N15" s="123"/>
      <c r="O15" s="123"/>
      <c r="P15" s="122"/>
      <c r="Q15" s="119"/>
      <c r="R15" s="119"/>
    </row>
    <row r="16" spans="1:18" ht="15">
      <c r="A16" s="120">
        <v>6</v>
      </c>
      <c r="B16" s="121"/>
      <c r="C16" s="122"/>
      <c r="D16" s="12"/>
      <c r="E16" s="12"/>
      <c r="F16" s="13"/>
      <c r="G16" s="13"/>
      <c r="H16" s="12"/>
      <c r="I16" s="13"/>
      <c r="J16" s="12"/>
      <c r="K16" s="13"/>
      <c r="L16" s="12"/>
      <c r="M16" s="13"/>
      <c r="N16" s="123"/>
      <c r="O16" s="123"/>
      <c r="P16" s="122"/>
      <c r="Q16" s="119"/>
      <c r="R16" s="119"/>
    </row>
    <row r="17" spans="1:18" ht="15">
      <c r="A17" s="120"/>
      <c r="B17" s="121"/>
      <c r="C17" s="122"/>
      <c r="D17" s="12"/>
      <c r="E17" s="12"/>
      <c r="F17" s="13"/>
      <c r="G17" s="13"/>
      <c r="H17" s="12"/>
      <c r="I17" s="13"/>
      <c r="J17" s="12"/>
      <c r="K17" s="13"/>
      <c r="L17" s="12"/>
      <c r="M17" s="13"/>
      <c r="N17" s="123"/>
      <c r="O17" s="123"/>
      <c r="P17" s="122"/>
      <c r="Q17" s="119"/>
      <c r="R17" s="119"/>
    </row>
    <row r="18" spans="1:18" ht="15">
      <c r="A18" s="120">
        <v>7</v>
      </c>
      <c r="B18" s="121"/>
      <c r="C18" s="122"/>
      <c r="D18" s="12"/>
      <c r="E18" s="12"/>
      <c r="F18" s="13"/>
      <c r="G18" s="13"/>
      <c r="H18" s="12"/>
      <c r="I18" s="13"/>
      <c r="J18" s="12"/>
      <c r="K18" s="13"/>
      <c r="L18" s="12"/>
      <c r="M18" s="13"/>
      <c r="N18" s="123"/>
      <c r="O18" s="123"/>
      <c r="P18" s="122"/>
      <c r="Q18" s="119"/>
      <c r="R18" s="119"/>
    </row>
    <row r="19" spans="1:18" ht="15">
      <c r="A19" s="120"/>
      <c r="B19" s="121"/>
      <c r="C19" s="122"/>
      <c r="D19" s="12"/>
      <c r="E19" s="12"/>
      <c r="F19" s="13"/>
      <c r="G19" s="13"/>
      <c r="H19" s="12"/>
      <c r="I19" s="13"/>
      <c r="J19" s="12"/>
      <c r="K19" s="13"/>
      <c r="L19" s="12"/>
      <c r="M19" s="13"/>
      <c r="N19" s="123"/>
      <c r="O19" s="123"/>
      <c r="P19" s="122"/>
      <c r="Q19" s="119"/>
      <c r="R19" s="119"/>
    </row>
    <row r="20" spans="1:18" ht="15">
      <c r="A20" s="120">
        <v>8</v>
      </c>
      <c r="B20" s="121"/>
      <c r="C20" s="122"/>
      <c r="D20" s="12"/>
      <c r="E20" s="12"/>
      <c r="F20" s="13"/>
      <c r="G20" s="13"/>
      <c r="H20" s="12"/>
      <c r="I20" s="13"/>
      <c r="J20" s="12"/>
      <c r="K20" s="13"/>
      <c r="L20" s="12"/>
      <c r="M20" s="13"/>
      <c r="N20" s="123"/>
      <c r="O20" s="123"/>
      <c r="P20" s="122"/>
      <c r="Q20" s="119"/>
      <c r="R20" s="119"/>
    </row>
    <row r="21" spans="1:18" ht="15">
      <c r="A21" s="120"/>
      <c r="B21" s="121"/>
      <c r="C21" s="122"/>
      <c r="D21" s="12"/>
      <c r="E21" s="12"/>
      <c r="F21" s="13"/>
      <c r="G21" s="13"/>
      <c r="H21" s="12"/>
      <c r="I21" s="13"/>
      <c r="J21" s="12"/>
      <c r="K21" s="13"/>
      <c r="L21" s="12"/>
      <c r="M21" s="13"/>
      <c r="N21" s="123"/>
      <c r="O21" s="123"/>
      <c r="P21" s="122"/>
      <c r="Q21" s="119"/>
      <c r="R21" s="119"/>
    </row>
    <row r="22" spans="1:18" ht="15" thickBot="1">
      <c r="A22" s="14" t="s">
        <v>76</v>
      </c>
      <c r="B22" s="15"/>
      <c r="C22" s="15"/>
      <c r="D22" s="16"/>
      <c r="E22" s="15"/>
      <c r="F22" s="15"/>
      <c r="G22" s="17"/>
      <c r="H22" s="18"/>
      <c r="I22" s="19"/>
      <c r="J22" s="20"/>
      <c r="K22" s="19"/>
      <c r="L22" s="19"/>
      <c r="M22" s="117"/>
      <c r="N22" s="118"/>
      <c r="O22" s="21"/>
      <c r="P22" s="21"/>
      <c r="Q22" s="19"/>
      <c r="R22" s="21"/>
    </row>
  </sheetData>
  <mergeCells count="82">
    <mergeCell ref="A6:A7"/>
    <mergeCell ref="B6:B7"/>
    <mergeCell ref="C6:C7"/>
    <mergeCell ref="N6:N7"/>
    <mergeCell ref="O6:O7"/>
    <mergeCell ref="C1:C5"/>
    <mergeCell ref="D1:D5"/>
    <mergeCell ref="E1:R1"/>
    <mergeCell ref="E2:I3"/>
    <mergeCell ref="J2:Q3"/>
    <mergeCell ref="R2:R5"/>
    <mergeCell ref="E4:E5"/>
    <mergeCell ref="F4:F5"/>
    <mergeCell ref="Q4:Q5"/>
    <mergeCell ref="J4:J5"/>
    <mergeCell ref="K4:K5"/>
    <mergeCell ref="L4:L5"/>
    <mergeCell ref="P4:P5"/>
    <mergeCell ref="A1:A5"/>
    <mergeCell ref="B1:B5"/>
    <mergeCell ref="P10:P11"/>
    <mergeCell ref="R6:R7"/>
    <mergeCell ref="A8:A9"/>
    <mergeCell ref="B8:B9"/>
    <mergeCell ref="C8:C9"/>
    <mergeCell ref="N8:N9"/>
    <mergeCell ref="O8:O9"/>
    <mergeCell ref="P8:P9"/>
    <mergeCell ref="Q8:Q9"/>
    <mergeCell ref="R8:R9"/>
    <mergeCell ref="P6:P7"/>
    <mergeCell ref="Q6:Q7"/>
    <mergeCell ref="G4:G5"/>
    <mergeCell ref="H4:H5"/>
    <mergeCell ref="P14:P15"/>
    <mergeCell ref="Q10:Q11"/>
    <mergeCell ref="R10:R11"/>
    <mergeCell ref="A12:A13"/>
    <mergeCell ref="B12:B13"/>
    <mergeCell ref="C12:C13"/>
    <mergeCell ref="N12:N13"/>
    <mergeCell ref="O12:O13"/>
    <mergeCell ref="P12:P13"/>
    <mergeCell ref="Q12:Q13"/>
    <mergeCell ref="R12:R13"/>
    <mergeCell ref="A10:A11"/>
    <mergeCell ref="B10:B11"/>
    <mergeCell ref="C10:C11"/>
    <mergeCell ref="N10:N11"/>
    <mergeCell ref="O10:O11"/>
    <mergeCell ref="P18:P19"/>
    <mergeCell ref="Q14:Q15"/>
    <mergeCell ref="R14:R15"/>
    <mergeCell ref="A16:A17"/>
    <mergeCell ref="B16:B17"/>
    <mergeCell ref="C16:C17"/>
    <mergeCell ref="N16:N17"/>
    <mergeCell ref="O16:O17"/>
    <mergeCell ref="P16:P17"/>
    <mergeCell ref="Q16:Q17"/>
    <mergeCell ref="R16:R17"/>
    <mergeCell ref="A14:A15"/>
    <mergeCell ref="B14:B15"/>
    <mergeCell ref="C14:C15"/>
    <mergeCell ref="N14:N15"/>
    <mergeCell ref="O14:O15"/>
    <mergeCell ref="M22:N22"/>
    <mergeCell ref="Q18:Q19"/>
    <mergeCell ref="R18:R19"/>
    <mergeCell ref="A20:A21"/>
    <mergeCell ref="B20:B21"/>
    <mergeCell ref="C20:C21"/>
    <mergeCell ref="N20:N21"/>
    <mergeCell ref="O20:O21"/>
    <mergeCell ref="P20:P21"/>
    <mergeCell ref="Q20:Q21"/>
    <mergeCell ref="R20:R21"/>
    <mergeCell ref="A18:A19"/>
    <mergeCell ref="B18:B19"/>
    <mergeCell ref="C18:C19"/>
    <mergeCell ref="N18:N19"/>
    <mergeCell ref="O18:O19"/>
  </mergeCells>
  <printOptions/>
  <pageMargins left="0.7" right="0.7" top="0.75" bottom="0.75" header="0.3" footer="0.3"/>
  <pageSetup orientation="portrait" paperSize="9"/>
  <customProperties>
    <customPr name="layoutContexts" r:id="rId1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ing Page Document" ma:contentTypeID="0x010100F71B3BE48662894EADD6D818F81B21891F00C76BFA2CF7DE6649B573C34FF3C12EC2" ma:contentTypeVersion="91" ma:contentTypeDescription="" ma:contentTypeScope="" ma:versionID="85d89fbb3c4615db94b97afb0be6e37e">
  <xsd:schema xmlns:xsd="http://www.w3.org/2001/XMLSchema" xmlns:xs="http://www.w3.org/2001/XMLSchema" xmlns:p="http://schemas.microsoft.com/office/2006/metadata/properties" xmlns:ns1="http://schemas.microsoft.com/sharepoint/v3" xmlns:ns2="789e7418-2418-4299-9235-dc745ada6ec4" xmlns:ns3="fc479623-00d8-4ace-893f-3b4bc1c36778" targetNamespace="http://schemas.microsoft.com/office/2006/metadata/properties" ma:root="true" ma:fieldsID="09cd68617ef40b67269019cbf4b6d49f" ns1:_="" ns2:_="" ns3:_="">
    <xsd:import namespace="http://schemas.microsoft.com/sharepoint/v3"/>
    <xsd:import namespace="789e7418-2418-4299-9235-dc745ada6ec4"/>
    <xsd:import namespace="fc479623-00d8-4ace-893f-3b4bc1c36778"/>
    <xsd:element name="properties">
      <xsd:complexType>
        <xsd:sequence>
          <xsd:element name="documentManagement">
            <xsd:complexType>
              <xsd:all>
                <xsd:element ref="ns2:ba36799fec0b4e59a29d89288a350d9d" minOccurs="0"/>
                <xsd:element ref="ns2:jc8bbb2f59fb4dc7911cbad39773c809" minOccurs="0"/>
                <xsd:element ref="ns2:pc9f06ab50a94af59586f42c5bd7e674" minOccurs="0"/>
                <xsd:element ref="ns2:TaxCatchAll" minOccurs="0"/>
                <xsd:element ref="ns2:p3ecf4c3203848d1b2827fd28615fd40" minOccurs="0"/>
                <xsd:element ref="ns2:TaxCatchAllLabel" minOccurs="0"/>
                <xsd:element ref="ns2:le130085d4f04ffa87e6b94c2aaef6bf" minOccurs="0"/>
                <xsd:element ref="ns2:k7597396ee8e478ca5e5a89f15d493b7" minOccurs="0"/>
                <xsd:element ref="ns2:ndbba22578ef4e9eb84ba0acdd798267" minOccurs="0"/>
                <xsd:element ref="ns2:gfc9f0a578894e8a9ee2ba288efa4171" minOccurs="0"/>
                <xsd:element ref="ns2:g7e9be362cd24d2795309f3d3cc1786d" minOccurs="0"/>
                <xsd:element ref="ns2:k70cbcdec0af48358d1b94fd946081b5" minOccurs="0"/>
                <xsd:element ref="ns2:ifc8ebe9ab164cd7bb9c64298b2baf27" minOccurs="0"/>
                <xsd:element ref="ns3:_Flow_SignoffStatus" minOccurs="0"/>
                <xsd:element ref="ns3:g1eb73c3d6b746cea6ca13d92cee2437" minOccurs="0"/>
                <xsd:element ref="ns1:_ip_UnifiedCompliancePolicyUIAction" minOccurs="0"/>
                <xsd:element ref="ns3:lcf76f155ced4ddcb4097134ff3c332f" minOccurs="0"/>
                <xsd:element ref="ns3:Comment" minOccurs="0"/>
                <xsd:element ref="ns1:_ip_UnifiedCompliancePolicy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UIAction" ma:index="36" nillable="true" ma:displayName="Unified Compliance Policy UI Action" ma:hidden="true" ma:internalName="_ip_UnifiedCompliancePolicyUIAction">
      <xsd:simpleType>
        <xsd:restriction base="dms:Text"/>
      </xsd:simpleType>
    </xsd:element>
    <xsd:element name="_ip_UnifiedCompliancePolicyProperties" ma:index="39" nillable="true" ma:displayName="Unified Compliance Policy Properties" ma:hidden="true" ma:internalName="_ip_UnifiedCompliancePolicyPropertie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7418-2418-4299-9235-dc745ada6ec4" elementFormDefault="qualified">
    <xsd:import namespace="http://schemas.microsoft.com/office/2006/documentManagement/types"/>
    <xsd:import namespace="http://schemas.microsoft.com/office/infopath/2007/PartnerControls"/>
    <xsd:element name="ba36799fec0b4e59a29d89288a350d9d" ma:index="14" nillable="true" ma:taxonomy="true" ma:internalName="ba36799fec0b4e59a29d89288a350d9d" ma:taxonomyFieldName="Intervention" ma:displayName="Intervention" ma:default="" ma:fieldId="{ba36799f-ec0b-4e59-a29d-89288a350d9d}" ma:sspId="f5d60f22-52fd-43f6-b020-de2fc897457e" ma:termSetId="08dd9180-7598-4a03-825c-c04929544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8bbb2f59fb4dc7911cbad39773c809" ma:index="15" nillable="true" ma:taxonomy="true" ma:internalName="jc8bbb2f59fb4dc7911cbad39773c809" ma:taxonomyFieldName="Logical_x0020_Architecture" ma:displayName="Logical Architecture" ma:indexed="true" ma:default="" ma:fieldId="{3c8bbb2f-59fb-4dc7-911c-bad39773c809}" ma:sspId="f5d60f22-52fd-43f6-b020-de2fc897457e" ma:termSetId="acd15e8f-e3fb-4cd1-a671-e81985d9d5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9f06ab50a94af59586f42c5bd7e674" ma:index="16" nillable="true" ma:taxonomy="true" ma:internalName="pc9f06ab50a94af59586f42c5bd7e674" ma:taxonomyFieldName="Year" ma:displayName="Year" ma:default="" ma:fieldId="{9c9f06ab-50a9-4af5-9586-f42c5bd7e674}" ma:sspId="f5d60f22-52fd-43f6-b020-de2fc897457e" ma:termSetId="9f95773a-5221-4cd3-b258-83b1874e83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7586bbc-f43a-45f1-a836-28126ae62661}" ma:internalName="TaxCatchAll" ma:showField="CatchAllData" ma:web="eac29035-9a27-4e6a-84b3-c622cd5ccd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ecf4c3203848d1b2827fd28615fd40" ma:index="18" nillable="true" ma:taxonomy="true" ma:internalName="p3ecf4c3203848d1b2827fd28615fd40" ma:taxonomyFieldName="Country" ma:displayName="Country" ma:default="" ma:fieldId="{93ecf4c3-2038-48d1-b282-7fd28615fd40}" ma:sspId="f5d60f22-52fd-43f6-b020-de2fc897457e" ma:termSetId="ef0082a6-4c46-4083-957b-ef2e06d9fb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d7586bbc-f43a-45f1-a836-28126ae62661}" ma:internalName="TaxCatchAllLabel" ma:readOnly="true" ma:showField="CatchAllDataLabel" ma:web="eac29035-9a27-4e6a-84b3-c622cd5ccd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e130085d4f04ffa87e6b94c2aaef6bf" ma:index="21" nillable="true" ma:taxonomy="true" ma:internalName="le130085d4f04ffa87e6b94c2aaef6bf" ma:taxonomyFieldName="TA_x0020_Practice_x0020_Area" ma:displayName="TA Practice Area" ma:default="" ma:fieldId="{5e130085-d4f0-4ffa-87e6-b94c2aaef6bf}" ma:sspId="f5d60f22-52fd-43f6-b020-de2fc897457e" ma:termSetId="a6bb7d02-fe64-4890-855c-7a7a2fddcf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597396ee8e478ca5e5a89f15d493b7" ma:index="23" nillable="true" ma:taxonomy="true" ma:internalName="k7597396ee8e478ca5e5a89f15d493b7" ma:taxonomyFieldName="Type_x0020_of_x0020_Product" ma:displayName="Type of Product" ma:default="" ma:fieldId="{47597396-ee8e-478c-a5e5-a89f15d493b7}" ma:sspId="f5d60f22-52fd-43f6-b020-de2fc897457e" ma:termSetId="025f62de-1a78-487f-8eb9-f0a6739dff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bba22578ef4e9eb84ba0acdd798267" ma:index="24" nillable="true" ma:taxonomy="true" ma:internalName="ndbba22578ef4e9eb84ba0acdd798267" ma:taxonomyFieldName="Doc_x002d_Language" ma:displayName="Doc-Language" ma:default="1;#English|dae63563-9993-4248-ba75-ced1042ec607" ma:fieldId="{7dbba225-78ef-4e9e-b84b-a0acdd798267}" ma:sspId="f5d60f22-52fd-43f6-b020-de2fc897457e" ma:termSetId="6b867bfd-1035-4079-9222-fa02659a62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9f0a578894e8a9ee2ba288efa4171" ma:index="26" nillable="true" ma:taxonomy="true" ma:internalName="gfc9f0a578894e8a9ee2ba288efa4171" ma:taxonomyFieldName="Doc_x0020_Type" ma:displayName="Document Types" ma:indexed="true" ma:default="" ma:fieldId="{0fc9f0a5-7889-4e8a-9ee2-ba288efa4171}" ma:sspId="f5d60f22-52fd-43f6-b020-de2fc897457e" ma:termSetId="1b34974e-35d1-4e7d-96ad-f9689fdbc8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e9be362cd24d2795309f3d3cc1786d" ma:index="28" nillable="true" ma:taxonomy="true" ma:internalName="g7e9be362cd24d2795309f3d3cc1786d" ma:taxonomyFieldName="Subjects" ma:displayName="Subjects" ma:default="" ma:fieldId="{07e9be36-2cd2-4d27-9530-9f3d3cc1786d}" ma:sspId="f5d60f22-52fd-43f6-b020-de2fc897457e" ma:termSetId="dd68ae10-9dfd-4579-a7b3-4aae9732c2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0cbcdec0af48358d1b94fd946081b5" ma:index="29" nillable="true" ma:taxonomy="true" ma:internalName="k70cbcdec0af48358d1b94fd946081b5" ma:taxonomyFieldName="Region" ma:displayName="Region" ma:default="" ma:fieldId="{470cbcde-c0af-4835-8d1b-94fd946081b5}" ma:sspId="f5d60f22-52fd-43f6-b020-de2fc897457e" ma:termSetId="93759490-1cbe-4dea-b691-3f0b67d586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c8ebe9ab164cd7bb9c64298b2baf27" ma:index="30" nillable="true" ma:taxonomy="true" ma:internalName="ifc8ebe9ab164cd7bb9c64298b2baf27" ma:taxonomyFieldName="Fiscal_x0020_Year_x005C_Year" ma:displayName="Fiscal Year\Year" ma:default="" ma:fieldId="{2fc8ebe9-ab16-4cd7-bb9c-64298b2baf27}" ma:sspId="f5d60f22-52fd-43f6-b020-de2fc897457e" ma:termSetId="60fb233e-7f3d-40ae-84ad-b2b3614f9e5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79623-00d8-4ace-893f-3b4bc1c36778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32" nillable="true" ma:displayName="Sign-off status" ma:internalName="Sign_x002d_off_x0020_status">
      <xsd:simpleType>
        <xsd:restriction base="dms:Text"/>
      </xsd:simpleType>
    </xsd:element>
    <xsd:element name="g1eb73c3d6b746cea6ca13d92cee2437" ma:index="34" nillable="true" ma:taxonomy="true" ma:internalName="g1eb73c3d6b746cea6ca13d92cee2437" ma:taxonomyFieldName="Unit" ma:displayName="Unit" ma:default="" ma:fieldId="{01eb73c3-d6b7-46ce-a6ca-13d92cee2437}" ma:sspId="f5d60f22-52fd-43f6-b020-de2fc897457e" ma:termSetId="46c22ec2-4976-4455-a6a6-55b90791e6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f5d60f22-52fd-43f6-b020-de2fc89745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" ma:index="38" nillable="true" ma:displayName="Comment" ma:internalName="Comment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5d60f22-52fd-43f6-b020-de2fc897457e" ContentTypeId="0x010100F71B3BE48662894EADD6D818F81B21891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ndbba22578ef4e9eb84ba0acdd798267 xmlns="789e7418-2418-4299-9235-dc745ada6ec4">
      <Terms xmlns="http://schemas.microsoft.com/office/infopath/2007/PartnerControls">
        <TermInfo>
          <TermName>English</TermName>
          <TermId>dae63563-9993-4248-ba75-ced1042ec607</TermId>
        </TermInfo>
      </Terms>
    </ndbba22578ef4e9eb84ba0acdd798267>
    <TaxCatchAll xmlns="789e7418-2418-4299-9235-dc745ada6ec4">
      <Value>159</Value>
      <Value>3</Value>
      <Value>316</Value>
      <Value>175</Value>
    </TaxCatchAll>
    <ba36799fec0b4e59a29d89288a350d9d xmlns="789e7418-2418-4299-9235-dc745ada6ec4">
      <Terms xmlns="http://schemas.microsoft.com/office/infopath/2007/PartnerControls"/>
    </ba36799fec0b4e59a29d89288a350d9d>
    <gfc9f0a578894e8a9ee2ba288efa4171 xmlns="789e7418-2418-4299-9235-dc745ada6ec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411224d1-a31b-4971-b121-247423ded268</TermId>
        </TermInfo>
      </Terms>
    </gfc9f0a578894e8a9ee2ba288efa4171>
    <jc8bbb2f59fb4dc7911cbad39773c809 xmlns="789e7418-2418-4299-9235-dc745ada6ec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Templates</TermName>
          <TermId xmlns="http://schemas.microsoft.com/office/infopath/2007/PartnerControls">edbb3760-714e-4d6d-bd11-daf916560e74</TermId>
        </TermInfo>
      </Terms>
    </jc8bbb2f59fb4dc7911cbad39773c809>
    <k70cbcdec0af48358d1b94fd946081b5 xmlns="789e7418-2418-4299-9235-dc745ada6ec4">
      <Terms xmlns="http://schemas.microsoft.com/office/infopath/2007/PartnerControls"/>
    </k70cbcdec0af48358d1b94fd946081b5>
    <p3ecf4c3203848d1b2827fd28615fd40 xmlns="789e7418-2418-4299-9235-dc745ada6ec4">
      <Terms xmlns="http://schemas.microsoft.com/office/infopath/2007/PartnerControls"/>
    </p3ecf4c3203848d1b2827fd28615fd40>
    <pc9f06ab50a94af59586f42c5bd7e674 xmlns="789e7418-2418-4299-9235-dc745ada6ec4">
      <Terms xmlns="http://schemas.microsoft.com/office/infopath/2007/PartnerControls"/>
    </pc9f06ab50a94af59586f42c5bd7e674>
    <le130085d4f04ffa87e6b94c2aaef6bf xmlns="789e7418-2418-4299-9235-dc745ada6ec4">
      <Terms xmlns="http://schemas.microsoft.com/office/infopath/2007/PartnerControls"/>
    </le130085d4f04ffa87e6b94c2aaef6bf>
    <k7597396ee8e478ca5e5a89f15d493b7 xmlns="789e7418-2418-4299-9235-dc745ada6ec4">
      <Terms xmlns="http://schemas.microsoft.com/office/infopath/2007/PartnerControls"/>
    </k7597396ee8e478ca5e5a89f15d493b7>
    <lcf76f155ced4ddcb4097134ff3c332f xmlns="fc479623-00d8-4ace-893f-3b4bc1c36778">
      <Terms xmlns="http://schemas.microsoft.com/office/infopath/2007/PartnerControls"/>
    </lcf76f155ced4ddcb4097134ff3c332f>
    <Comment xmlns="fc479623-00d8-4ace-893f-3b4bc1c36778" xsi:nil="true"/>
    <_ip_UnifiedCompliancePolicyUIAction xmlns="http://schemas.microsoft.com/sharepoint/v3" xsi:nil="true"/>
    <_Flow_SignoffStatus xmlns="fc479623-00d8-4ace-893f-3b4bc1c36778" xsi:nil="true"/>
    <g1eb73c3d6b746cea6ca13d92cee2437 xmlns="fc479623-00d8-4ace-893f-3b4bc1c36778">
      <Terms xmlns="http://schemas.microsoft.com/office/infopath/2007/PartnerControls"/>
    </g1eb73c3d6b746cea6ca13d92cee2437>
    <_ip_UnifiedCompliancePolicyProperties xmlns="http://schemas.microsoft.com/sharepoint/v3" xsi:nil="true"/>
    <ifc8ebe9ab164cd7bb9c64298b2baf27 xmlns="789e7418-2418-4299-9235-dc745ada6ec4">
      <Terms xmlns="http://schemas.microsoft.com/office/infopath/2007/PartnerControls"/>
    </ifc8ebe9ab164cd7bb9c64298b2baf27>
    <g7e9be362cd24d2795309f3d3cc1786d xmlns="789e7418-2418-4299-9235-dc745ada6ec4">
      <Terms xmlns="http://schemas.microsoft.com/office/infopath/2007/PartnerControls"/>
    </g7e9be362cd24d2795309f3d3cc1786d>
  </documentManagement>
</p:properties>
</file>

<file path=customXml/itemProps1.xml><?xml version="1.0" encoding="utf-8"?>
<ds:datastoreItem xmlns:ds="http://schemas.openxmlformats.org/officeDocument/2006/customXml" ds:itemID="{956770B0-5FBF-4B61-B149-F720E89A0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9e7418-2418-4299-9235-dc745ada6ec4"/>
    <ds:schemaRef ds:uri="fc479623-00d8-4ace-893f-3b4bc1c367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A3D27-AF31-4C00-9D43-3E7A38CC786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543E879-3252-45E2-95BA-13EF4102DE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21D232-9055-46B8-8F39-9EF3D4F98A1E}">
  <ds:schemaRefs>
    <ds:schemaRef ds:uri="http://schemas.microsoft.com/office/2006/metadata/properties"/>
    <ds:schemaRef ds:uri="http://schemas.microsoft.com/office/infopath/2007/PartnerControls"/>
    <ds:schemaRef ds:uri="789e7418-2418-4299-9235-dc745ada6ec4"/>
    <ds:schemaRef ds:uri="fc479623-00d8-4ace-893f-3b4bc1c3677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Asif Nawaz</dc:creator>
  <cp:keywords/>
  <dc:description/>
  <cp:lastModifiedBy>Bernard Osim</cp:lastModifiedBy>
  <dcterms:created xsi:type="dcterms:W3CDTF">2021-04-28T21:10:54Z</dcterms:created>
  <dcterms:modified xsi:type="dcterms:W3CDTF">2024-06-25T12:10:02Z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2021-04-28T21:12:11Z</vt:filetime>
  </property>
  <property fmtid="{D5CDD505-2E9C-101B-9397-08002B2CF9AE}" pid="3" name="ContentTypeId">
    <vt:lpwstr>0x010100F71B3BE48662894EADD6D818F81B21891F00C76BFA2CF7DE6649B573C34FF3C12EC2</vt:lpwstr>
  </property>
  <property fmtid="{D5CDD505-2E9C-101B-9397-08002B2CF9AE}" pid="4" name="_dlc_DocIdItemGuid">
    <vt:lpwstr>b61ec763-0132-413e-97bc-7c316fe8ef07</vt:lpwstr>
  </property>
  <property fmtid="{D5CDD505-2E9C-101B-9397-08002B2CF9AE}" pid="5" name="Chapter">
    <vt:lpwstr/>
  </property>
  <property fmtid="{D5CDD505-2E9C-101B-9397-08002B2CF9AE}" pid="6" name="Doc-Language">
    <vt:lpwstr>3;#English|dae63563-9993-4248-ba75-ced1042ec607</vt:lpwstr>
  </property>
  <property fmtid="{D5CDD505-2E9C-101B-9397-08002B2CF9AE}" pid="7" name="MI Subject">
    <vt:lpwstr>Contracts|9f8c06d1-d144-4588-855b-3e45b032d57e</vt:lpwstr>
  </property>
  <property fmtid="{D5CDD505-2E9C-101B-9397-08002B2CF9AE}" pid="8" name="FileLeafRef">
    <vt:lpwstr>Administrative Support Services Agreement_ Attachment B - Budget.xlsx</vt:lpwstr>
  </property>
  <property fmtid="{D5CDD505-2E9C-101B-9397-08002B2CF9AE}" pid="9" name="Resource Subject">
    <vt:lpwstr>159;#Contracts|9f8c06d1-d144-4588-855b-3e45b032d57e</vt:lpwstr>
  </property>
  <property fmtid="{D5CDD505-2E9C-101B-9397-08002B2CF9AE}" pid="10" name="Region">
    <vt:lpwstr/>
  </property>
  <property fmtid="{D5CDD505-2E9C-101B-9397-08002B2CF9AE}" pid="11" name="Year">
    <vt:lpwstr/>
  </property>
  <property fmtid="{D5CDD505-2E9C-101B-9397-08002B2CF9AE}" pid="12" name="Logical Architecture">
    <vt:lpwstr>175;#Templates|edbb3760-714e-4d6d-bd11-daf916560e74</vt:lpwstr>
  </property>
  <property fmtid="{D5CDD505-2E9C-101B-9397-08002B2CF9AE}" pid="13" name="Intervention">
    <vt:lpwstr/>
  </property>
  <property fmtid="{D5CDD505-2E9C-101B-9397-08002B2CF9AE}" pid="14" name="Fiscal Year">
    <vt:lpwstr/>
  </property>
  <property fmtid="{D5CDD505-2E9C-101B-9397-08002B2CF9AE}" pid="15" name="Country">
    <vt:lpwstr/>
  </property>
  <property fmtid="{D5CDD505-2E9C-101B-9397-08002B2CF9AE}" pid="16" name="Doc Type">
    <vt:lpwstr>316;#Template|411224d1-a31b-4971-b121-247423ded268</vt:lpwstr>
  </property>
  <property fmtid="{D5CDD505-2E9C-101B-9397-08002B2CF9AE}" pid="17" name="o34bcd83f6ce469096eab065c6a0bb1e">
    <vt:lpwstr/>
  </property>
  <property fmtid="{D5CDD505-2E9C-101B-9397-08002B2CF9AE}" pid="18" name="MediaServiceImageTags">
    <vt:lpwstr/>
  </property>
  <property fmtid="{D5CDD505-2E9C-101B-9397-08002B2CF9AE}" pid="19" name="Type_x0020_of_x0020_Product">
    <vt:lpwstr/>
  </property>
  <property fmtid="{D5CDD505-2E9C-101B-9397-08002B2CF9AE}" pid="20" name="TA_x0020_Practice_x0020_Area">
    <vt:lpwstr/>
  </property>
  <property fmtid="{D5CDD505-2E9C-101B-9397-08002B2CF9AE}" pid="21" name="Type of Product">
    <vt:lpwstr/>
  </property>
  <property fmtid="{D5CDD505-2E9C-101B-9397-08002B2CF9AE}" pid="22" name="TA Practice Area">
    <vt:lpwstr/>
  </property>
  <property fmtid="{D5CDD505-2E9C-101B-9397-08002B2CF9AE}" pid="23" name="l4689014a80f4552870d4a70b02e1ab2">
    <vt:lpwstr>Contracts|9f8c06d1-d144-4588-855b-3e45b032d57e</vt:lpwstr>
  </property>
</Properties>
</file>